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8385"/>
  </bookViews>
  <sheets>
    <sheet name="Acaiaca" sheetId="16" r:id="rId1"/>
    <sheet name="Alvinópolis" sheetId="10" r:id="rId2"/>
    <sheet name="Guaraciaba" sheetId="21" r:id="rId3"/>
    <sheet name="Amparo do Serra" sheetId="8" r:id="rId4"/>
    <sheet name="Barra Longa" sheetId="13" r:id="rId5"/>
    <sheet name="Dom Silvério" sheetId="22" r:id="rId6"/>
    <sheet name="Sem Peixe" sheetId="6" r:id="rId7"/>
    <sheet name="Jequeri" sheetId="12" r:id="rId8"/>
    <sheet name="Piedade" sheetId="2" r:id="rId9"/>
    <sheet name="Raul Soares" sheetId="11" r:id="rId10"/>
    <sheet name="Santa Cruz" sheetId="23" r:id="rId11"/>
    <sheet name="Rio Doce" sheetId="7" r:id="rId12"/>
    <sheet name="Grama" sheetId="1" r:id="rId13"/>
    <sheet name="Goiabal" sheetId="5" r:id="rId14"/>
    <sheet name="São Pedro" sheetId="9" r:id="rId15"/>
    <sheet name="Urucânia" sheetId="3" r:id="rId16"/>
    <sheet name="HMH-5172" sheetId="14" r:id="rId17"/>
    <sheet name="HNH-0912" sheetId="19" r:id="rId18"/>
    <sheet name="Caminhão" sheetId="20" r:id="rId19"/>
    <sheet name="Michellin" sheetId="18" r:id="rId20"/>
    <sheet name="Plan1" sheetId="24" r:id="rId21"/>
  </sheets>
  <externalReferences>
    <externalReference r:id="rId22"/>
  </externalReferences>
  <definedNames>
    <definedName name="_xlnm.Print_Area" localSheetId="0">Acaiaca!$A$1:$H$56</definedName>
    <definedName name="_xlnm.Print_Area" localSheetId="1">Alvinópolis!$A$1:$H$56</definedName>
    <definedName name="_xlnm.Print_Area" localSheetId="3">'Amparo do Serra'!$A$1:$H$56</definedName>
    <definedName name="_xlnm.Print_Area" localSheetId="4">'Barra Longa'!$A$1:$H$56</definedName>
    <definedName name="_xlnm.Print_Area" localSheetId="5">'Dom Silvério'!$A$1:$H$56</definedName>
    <definedName name="_xlnm.Print_Area" localSheetId="13">Goiabal!$A$1:$H$56</definedName>
    <definedName name="_xlnm.Print_Area" localSheetId="12">Grama!$A$1:$H$56</definedName>
    <definedName name="_xlnm.Print_Area" localSheetId="2">Guaraciaba!$A$1:$H$56</definedName>
    <definedName name="_xlnm.Print_Area" localSheetId="7">Jequeri!$A$1:$H$56</definedName>
    <definedName name="_xlnm.Print_Area" localSheetId="8">Piedade!$A$1:$H$56</definedName>
    <definedName name="_xlnm.Print_Area" localSheetId="9">'Raul Soares'!$A$1:$H$56</definedName>
    <definedName name="_xlnm.Print_Area" localSheetId="11">'Rio Doce'!$A$1:$H$56</definedName>
    <definedName name="_xlnm.Print_Area" localSheetId="10">'Santa Cruz'!$A$1:$H$56</definedName>
    <definedName name="_xlnm.Print_Area" localSheetId="14">'São Pedro'!$A$1:$G$56</definedName>
    <definedName name="_xlnm.Print_Area" localSheetId="6">'Sem Peixe'!$A$1:$H$56</definedName>
    <definedName name="_xlnm.Print_Area" localSheetId="15">Urucânia!$A$1:$H$56</definedName>
  </definedNames>
  <calcPr calcId="145621" calcMode="manual"/>
</workbook>
</file>

<file path=xl/calcChain.xml><?xml version="1.0" encoding="utf-8"?>
<calcChain xmlns="http://schemas.openxmlformats.org/spreadsheetml/2006/main">
  <c r="G28" i="3" l="1"/>
  <c r="G28" i="9"/>
  <c r="G20" i="9"/>
  <c r="G28" i="5"/>
  <c r="G14" i="5"/>
  <c r="G28" i="1"/>
  <c r="G19" i="1"/>
  <c r="G18" i="1"/>
  <c r="G28" i="7"/>
  <c r="G28" i="23"/>
  <c r="G28" i="11" l="1"/>
  <c r="G28" i="6"/>
  <c r="G16" i="6"/>
  <c r="G21" i="6"/>
  <c r="G28" i="22"/>
  <c r="G28" i="13"/>
  <c r="G19" i="13"/>
  <c r="G21" i="13" s="1"/>
  <c r="G28" i="21"/>
  <c r="G28" i="8"/>
  <c r="G17" i="21"/>
  <c r="G21" i="21" s="1"/>
  <c r="G17" i="8"/>
  <c r="G21" i="8" s="1"/>
  <c r="G28" i="10"/>
  <c r="G30" i="8" l="1"/>
  <c r="F35" i="8" s="1"/>
  <c r="G30" i="6"/>
  <c r="F35" i="6" s="1"/>
  <c r="G30" i="13"/>
  <c r="F35" i="13" s="1"/>
  <c r="G30" i="21"/>
  <c r="F35" i="21" s="1"/>
  <c r="G16" i="22"/>
  <c r="G28" i="2" l="1"/>
  <c r="G28" i="12" l="1"/>
  <c r="G30" i="16" l="1"/>
  <c r="G21" i="22" l="1"/>
  <c r="G30" i="22" s="1"/>
  <c r="F35" i="22" s="1"/>
  <c r="G21" i="12"/>
  <c r="G30" i="12" s="1"/>
  <c r="F35" i="12" s="1"/>
  <c r="G21" i="2"/>
  <c r="G30" i="2" s="1"/>
  <c r="F35" i="2" s="1"/>
  <c r="G21" i="11"/>
  <c r="G30" i="11" s="1"/>
  <c r="F35" i="11" s="1"/>
  <c r="G21" i="23"/>
  <c r="G30" i="23" s="1"/>
  <c r="F35" i="23" s="1"/>
  <c r="G21" i="7"/>
  <c r="G30" i="7" s="1"/>
  <c r="F35" i="7" s="1"/>
  <c r="G21" i="1"/>
  <c r="G30" i="1" s="1"/>
  <c r="F35" i="1" s="1"/>
  <c r="G21" i="5"/>
  <c r="G30" i="5" s="1"/>
  <c r="F35" i="5" s="1"/>
  <c r="G21" i="3"/>
  <c r="G30" i="3" s="1"/>
  <c r="F35" i="3" s="1"/>
  <c r="G18" i="9" l="1"/>
  <c r="G19" i="9"/>
  <c r="G21" i="10"/>
  <c r="G30" i="10" s="1"/>
  <c r="F35" i="10" s="1"/>
  <c r="G21" i="9" l="1"/>
  <c r="G30" i="9" s="1"/>
  <c r="F35" i="9" s="1"/>
  <c r="G23" i="16"/>
  <c r="G32" i="16" s="1"/>
  <c r="F37" i="16" s="1"/>
  <c r="H3" i="14"/>
  <c r="B34" i="19" l="1"/>
  <c r="B34" i="14" l="1"/>
  <c r="J43" i="20" l="1"/>
  <c r="J42" i="20"/>
  <c r="J41" i="20"/>
  <c r="J40" i="20"/>
  <c r="J39" i="20"/>
  <c r="J38" i="20"/>
  <c r="J37" i="20"/>
  <c r="J36" i="20"/>
  <c r="J35" i="20"/>
  <c r="J34" i="20"/>
  <c r="J33" i="20"/>
  <c r="J32" i="20"/>
  <c r="E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O14" i="20"/>
  <c r="J13" i="20"/>
  <c r="J12" i="20"/>
  <c r="B43" i="20" s="1"/>
  <c r="J11" i="20"/>
  <c r="B42" i="20" s="1"/>
  <c r="J10" i="20"/>
  <c r="J9" i="20"/>
  <c r="J8" i="20"/>
  <c r="B39" i="20" s="1"/>
  <c r="J7" i="20"/>
  <c r="B38" i="20" s="1"/>
  <c r="J6" i="20"/>
  <c r="J5" i="20"/>
  <c r="J4" i="20"/>
  <c r="B35" i="20" s="1"/>
  <c r="J3" i="20"/>
  <c r="B34" i="20" s="1"/>
  <c r="J2" i="20"/>
  <c r="B36" i="20" l="1"/>
  <c r="B40" i="20"/>
  <c r="B44" i="20"/>
  <c r="B37" i="20"/>
  <c r="B41" i="20"/>
  <c r="B33" i="20"/>
  <c r="B45" i="20" s="1"/>
  <c r="E29" i="19" l="1"/>
  <c r="J13" i="19"/>
  <c r="B44" i="19" s="1"/>
  <c r="J12" i="19"/>
  <c r="B43" i="19" s="1"/>
  <c r="J11" i="19"/>
  <c r="B42" i="19" s="1"/>
  <c r="J10" i="19"/>
  <c r="B41" i="19" s="1"/>
  <c r="J9" i="19"/>
  <c r="B40" i="19" s="1"/>
  <c r="J8" i="19"/>
  <c r="B39" i="19" s="1"/>
  <c r="J7" i="19"/>
  <c r="B38" i="19" s="1"/>
  <c r="J6" i="19"/>
  <c r="B37" i="19" s="1"/>
  <c r="J5" i="19"/>
  <c r="B36" i="19" s="1"/>
  <c r="J4" i="19"/>
  <c r="B35" i="19" s="1"/>
  <c r="J3" i="19"/>
  <c r="O14" i="19"/>
  <c r="J2" i="19"/>
  <c r="O14" i="14"/>
  <c r="B33" i="19" l="1"/>
  <c r="B45" i="19" s="1"/>
  <c r="J14" i="19"/>
  <c r="E29" i="14" l="1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3" i="14"/>
  <c r="J12" i="14"/>
  <c r="B43" i="14" s="1"/>
  <c r="J11" i="14"/>
  <c r="B42" i="14" s="1"/>
  <c r="J10" i="14"/>
  <c r="B41" i="14" s="1"/>
  <c r="J9" i="14"/>
  <c r="B40" i="14" s="1"/>
  <c r="J8" i="14"/>
  <c r="B39" i="14" s="1"/>
  <c r="J7" i="14"/>
  <c r="B38" i="14" s="1"/>
  <c r="J6" i="14"/>
  <c r="B37" i="14" s="1"/>
  <c r="J5" i="14"/>
  <c r="B36" i="14" s="1"/>
  <c r="J4" i="14"/>
  <c r="B35" i="14" s="1"/>
  <c r="J3" i="14"/>
  <c r="J2" i="14"/>
  <c r="B33" i="14" s="1"/>
  <c r="B44" i="14" l="1"/>
  <c r="B45" i="14" s="1"/>
</calcChain>
</file>

<file path=xl/sharedStrings.xml><?xml version="1.0" encoding="utf-8"?>
<sst xmlns="http://schemas.openxmlformats.org/spreadsheetml/2006/main" count="825" uniqueCount="104">
  <si>
    <t>Data</t>
  </si>
  <si>
    <t>Km</t>
  </si>
  <si>
    <t>Histórioco</t>
  </si>
  <si>
    <t>Serviços diversos</t>
  </si>
  <si>
    <t>Placa</t>
  </si>
  <si>
    <t>HMH-5172</t>
  </si>
  <si>
    <t>Valor</t>
  </si>
  <si>
    <t>Colocou dois Pneus Michellin</t>
  </si>
  <si>
    <t>Trocou 2 pneus Michellin</t>
  </si>
  <si>
    <t xml:space="preserve">Data </t>
  </si>
  <si>
    <t>OPQ-9776</t>
  </si>
  <si>
    <t>Serviço</t>
  </si>
  <si>
    <t>OQM-8537</t>
  </si>
  <si>
    <t>OPQ-9772</t>
  </si>
  <si>
    <t>OQM-8648</t>
  </si>
  <si>
    <t>OQM-8650</t>
  </si>
  <si>
    <t>OQM-8651</t>
  </si>
  <si>
    <t>OQM-8652</t>
  </si>
  <si>
    <t>OQM-8653</t>
  </si>
  <si>
    <t>OQM-8938</t>
  </si>
  <si>
    <t>OQM-8943</t>
  </si>
  <si>
    <t>OQM-8944</t>
  </si>
  <si>
    <t>OQM-9410</t>
  </si>
  <si>
    <t>NXX-0382</t>
  </si>
  <si>
    <t xml:space="preserve">       </t>
  </si>
  <si>
    <t>,</t>
  </si>
  <si>
    <t>NF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</si>
  <si>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</si>
  <si>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</si>
  <si>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</si>
  <si>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</si>
  <si>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</si>
  <si>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</si>
  <si>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</si>
  <si>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</si>
  <si>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Diesel S10</t>
  </si>
  <si>
    <t>Litros</t>
  </si>
  <si>
    <t>Janeiro</t>
  </si>
  <si>
    <t>Fevereiro</t>
  </si>
  <si>
    <t>Março</t>
  </si>
  <si>
    <t>Abril</t>
  </si>
  <si>
    <t>Maio</t>
  </si>
  <si>
    <t>Arla 32</t>
  </si>
  <si>
    <t>Baldes</t>
  </si>
  <si>
    <t>Óleo Motor</t>
  </si>
  <si>
    <t>Galão</t>
  </si>
  <si>
    <t>GASTO TOTAL</t>
  </si>
  <si>
    <t>Conserto pneu traseiro D interno</t>
  </si>
  <si>
    <t>Revisar feixe de mola dianteiro e parte elétrica</t>
  </si>
  <si>
    <t>Repasse mensal</t>
  </si>
  <si>
    <t>LAVAJATO</t>
  </si>
  <si>
    <t>Trocou mangueira de soprar cabine</t>
  </si>
  <si>
    <t>4 Pneus reformados</t>
  </si>
  <si>
    <t>1 montagem, 1 collagem</t>
  </si>
  <si>
    <t>Gasolina</t>
  </si>
  <si>
    <t>Solda em carter, troca de óleo e filtros.</t>
  </si>
  <si>
    <t>Revisar vazamento cubo de roda traseira</t>
  </si>
  <si>
    <t>Código</t>
  </si>
  <si>
    <t>Descrição</t>
  </si>
  <si>
    <t>31.90.11.00</t>
  </si>
  <si>
    <t>31.90.13.00</t>
  </si>
  <si>
    <t>Custo variável</t>
  </si>
  <si>
    <t>Material de consumo</t>
  </si>
  <si>
    <t>33.90.30.00</t>
  </si>
  <si>
    <t>33.90.39.00</t>
  </si>
  <si>
    <t>TOTAL CUSTO VARIÁVEL</t>
  </si>
  <si>
    <t>Filtros de combustível</t>
  </si>
  <si>
    <t>Rua Felisberto Leopoldo- 706- Bairro Santa Tereza – Ponte Nova- MG – CNPJ: 01.095.667/0001-88</t>
  </si>
  <si>
    <t>Telefone:  31-3819-8810 / 3819-8817 – Site: www.cisamapi.mg.gov.br</t>
  </si>
  <si>
    <t>Vr .unit.</t>
  </si>
  <si>
    <t>Quant.</t>
  </si>
  <si>
    <t>Vr. TOTAL</t>
  </si>
  <si>
    <t>Peças e Acessórios</t>
  </si>
  <si>
    <t>Outros serviços terceiros pessoa jurídica</t>
  </si>
  <si>
    <t>Cartão alimentação Bicard (lanche)</t>
  </si>
  <si>
    <t>Cartão alimentação Bicard (refeição)</t>
  </si>
  <si>
    <t>Cartão alimentação Bicard (gerente)</t>
  </si>
  <si>
    <t>Custo FIXO</t>
  </si>
  <si>
    <t>Outros serviços de terceiros (despesas bancárias</t>
  </si>
  <si>
    <t>Obrigações patronais (INSS e FGTS)</t>
  </si>
  <si>
    <t>Saldo anterior</t>
  </si>
  <si>
    <t>Saldo Atual</t>
  </si>
  <si>
    <t>Alvinópolis - Janeiro-2015</t>
  </si>
  <si>
    <t>Acaiaca- Janeiro-2015</t>
  </si>
  <si>
    <t>Guaraciaba - Janeiro-2015</t>
  </si>
  <si>
    <t>Amparo do Serra - Janeiro-2015</t>
  </si>
  <si>
    <t>Barra Longa - Janeiro-2015</t>
  </si>
  <si>
    <t>Dom Silvério - Janeiro-2015</t>
  </si>
  <si>
    <t>Sem Peixe - Janeiro-2015</t>
  </si>
  <si>
    <t>Jequeri - Janeiro-2015</t>
  </si>
  <si>
    <t>Piedade de Ponte Nova - Janeiro-2015</t>
  </si>
  <si>
    <t>Raul Soares - Janeiro-2015</t>
  </si>
  <si>
    <t>Santa Cruz do Escalvado - Janeiro-2015</t>
  </si>
  <si>
    <t>Rio Doce - Janeiro-2015</t>
  </si>
  <si>
    <t>Santo Antonio do Grama - Janeiro-2015</t>
  </si>
  <si>
    <t>São José do Goiabal - Janeiro-2015</t>
  </si>
  <si>
    <t>São Pedro dos Ferros - Janeiro-2015</t>
  </si>
  <si>
    <t>Urucânia - Janeiro-2015</t>
  </si>
  <si>
    <t>Vencimentos e vantagens fixas(salário gerente)</t>
  </si>
  <si>
    <t>Seguro DPVAT Zafira</t>
  </si>
  <si>
    <t>Seguro DPVAT microônibus</t>
  </si>
  <si>
    <t>Seguro DPVAT backup</t>
  </si>
  <si>
    <t>TOTAL CUSTO FIXO</t>
  </si>
  <si>
    <t>RELATÓRIO DETALHADO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</si>
</sst>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&quot;R$ &quot;#,##0.00"/>
    <numFmt numFmtId="166" formatCode="&quot;R$&quot;\ 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/>
    <xf numFmtId="0" fontId="0" fillId="6" borderId="0" xfId="0" applyFill="1" applyAlignment="1">
      <alignment horizontal="center"/>
    </xf>
    <xf numFmtId="0" fontId="0" fillId="6" borderId="0" xfId="0" applyFill="1"/>
    <xf numFmtId="165" fontId="0" fillId="0" borderId="1" xfId="0" applyNumberFormat="1" applyBorder="1"/>
    <xf numFmtId="165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14" fontId="0" fillId="0" borderId="0" xfId="0" applyNumberFormat="1"/>
    <xf numFmtId="44" fontId="0" fillId="0" borderId="1" xfId="0" applyNumberFormat="1" applyBorder="1"/>
    <xf numFmtId="165" fontId="1" fillId="6" borderId="1" xfId="0" applyNumberFormat="1" applyFont="1" applyFill="1" applyBorder="1"/>
    <xf numFmtId="0" fontId="2" fillId="0" borderId="1" xfId="0" applyFont="1" applyBorder="1"/>
    <xf numFmtId="0" fontId="0" fillId="0" borderId="5" xfId="0" applyBorder="1"/>
    <xf numFmtId="0" fontId="2" fillId="8" borderId="1" xfId="0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2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1" fillId="11" borderId="1" xfId="0" applyNumberFormat="1" applyFon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44" fontId="1" fillId="10" borderId="4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right"/>
    </xf>
    <xf numFmtId="0" fontId="1" fillId="9" borderId="1" xfId="0" applyFont="1" applyFill="1" applyBorder="1" applyAlignment="1"/>
    <xf numFmtId="166" fontId="2" fillId="0" borderId="1" xfId="0" applyNumberFormat="1" applyFont="1" applyBorder="1" applyAlignment="1">
      <alignment horizontal="right"/>
    </xf>
    <xf numFmtId="166" fontId="1" fillId="10" borderId="1" xfId="0" applyNumberFormat="1" applyFont="1" applyFill="1" applyBorder="1" applyAlignment="1"/>
    <xf numFmtId="166" fontId="1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10242</xdr:rowOff>
    </xdr:from>
    <xdr:to>
      <xdr:col>6</xdr:col>
      <xdr:colOff>781275</xdr:colOff>
      <xdr:row>5</xdr:row>
      <xdr:rowOff>61452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2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122903</xdr:colOff>
      <xdr:row>0</xdr:row>
      <xdr:rowOff>0</xdr:rowOff>
    </xdr:from>
    <xdr:to>
      <xdr:col>7</xdr:col>
      <xdr:colOff>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03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184354</xdr:colOff>
      <xdr:row>0</xdr:row>
      <xdr:rowOff>0</xdr:rowOff>
    </xdr:from>
    <xdr:to>
      <xdr:col>6</xdr:col>
      <xdr:colOff>829597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4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791517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215080</xdr:colOff>
      <xdr:row>0</xdr:row>
      <xdr:rowOff>0</xdr:rowOff>
    </xdr:from>
    <xdr:to>
      <xdr:col>6</xdr:col>
      <xdr:colOff>863210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0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112662</xdr:colOff>
      <xdr:row>0</xdr:row>
      <xdr:rowOff>0</xdr:rowOff>
    </xdr:from>
    <xdr:to>
      <xdr:col>6</xdr:col>
      <xdr:colOff>757903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2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163871</xdr:colOff>
      <xdr:row>0</xdr:row>
      <xdr:rowOff>0</xdr:rowOff>
    </xdr:from>
    <xdr:to>
      <xdr:col>6</xdr:col>
      <xdr:colOff>812001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791517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81936</xdr:colOff>
      <xdr:row>0</xdr:row>
      <xdr:rowOff>20484</xdr:rowOff>
    </xdr:from>
    <xdr:to>
      <xdr:col>6</xdr:col>
      <xdr:colOff>870564</xdr:colOff>
      <xdr:row>5</xdr:row>
      <xdr:rowOff>71694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6" y="20484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81935</xdr:colOff>
      <xdr:row>0</xdr:row>
      <xdr:rowOff>0</xdr:rowOff>
    </xdr:from>
    <xdr:to>
      <xdr:col>6</xdr:col>
      <xdr:colOff>870564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112661</xdr:colOff>
      <xdr:row>0</xdr:row>
      <xdr:rowOff>0</xdr:rowOff>
    </xdr:from>
    <xdr:to>
      <xdr:col>6</xdr:col>
      <xdr:colOff>904178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143386</xdr:colOff>
      <xdr:row>0</xdr:row>
      <xdr:rowOff>0</xdr:rowOff>
    </xdr:from>
    <xdr:to>
      <xdr:col>8</xdr:col>
      <xdr:colOff>23371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6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194597</xdr:colOff>
      <xdr:row>0</xdr:row>
      <xdr:rowOff>0</xdr:rowOff>
    </xdr:from>
    <xdr:to>
      <xdr:col>6</xdr:col>
      <xdr:colOff>839839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184355</xdr:colOff>
      <xdr:row>0</xdr:row>
      <xdr:rowOff>0</xdr:rowOff>
    </xdr:from>
    <xdr:to>
      <xdr:col>6</xdr:col>
      <xdr:colOff>829597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30726</xdr:rowOff>
    </xdr:from>
    <xdr:to>
      <xdr:col>8</xdr:col>
      <xdr:colOff>13130</xdr:colOff>
      <xdr:row>5</xdr:row>
      <xdr:rowOff>81936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30726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245807</xdr:colOff>
      <xdr:row>0</xdr:row>
      <xdr:rowOff>0</xdr:rowOff>
    </xdr:from>
    <xdr:to>
      <xdr:col>6</xdr:col>
      <xdr:colOff>893937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tas/Downloads/BKP%20TOTAL/SETS%202015/Fornecedores/Posto%20Morisa/Controle%20combust&#237;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3"/>
    </sheetNames>
    <sheetDataSet>
      <sheetData sheetId="0"/>
      <sheetData sheetId="1"/>
      <sheetData sheetId="2">
        <row r="3">
          <cell r="F3">
            <v>259.02053712480256</v>
          </cell>
        </row>
        <row r="19">
          <cell r="F19">
            <v>222.93299999999999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4"/>
  <sheetViews>
    <sheetView tabSelected="1" view="pageBreakPreview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.140625" style="36" hidden="1" customWidth="1"/>
    <col min="10" max="10" width="9.85546875" bestFit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88" t="s">
        <v>83</v>
      </c>
      <c r="B9" s="89"/>
      <c r="C9" s="89"/>
      <c r="D9" s="89"/>
      <c r="E9" s="89"/>
      <c r="F9" s="89"/>
      <c r="G9" s="89"/>
      <c r="H9" s="90"/>
    </row>
    <row r="10" spans="1:8" x14ac:dyDescent="0.2">
      <c r="A10" s="42" t="s">
        <v>4</v>
      </c>
      <c r="B10" s="42" t="s">
        <v>23</v>
      </c>
      <c r="C10" s="91"/>
      <c r="D10" s="92"/>
      <c r="E10" s="92"/>
      <c r="F10" s="92"/>
      <c r="G10" s="92"/>
      <c r="H10" s="93"/>
    </row>
    <row r="11" spans="1:8" x14ac:dyDescent="0.2">
      <c r="A11" s="88" t="s">
        <v>61</v>
      </c>
      <c r="B11" s="89"/>
      <c r="C11" s="89"/>
      <c r="D11" s="89"/>
      <c r="E11" s="89"/>
      <c r="F11" s="89"/>
      <c r="G11" s="89"/>
      <c r="H11" s="90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84" t="s">
        <v>63</v>
      </c>
      <c r="B13" s="79" t="s">
        <v>62</v>
      </c>
      <c r="C13" s="80"/>
      <c r="D13" s="81"/>
      <c r="E13" s="46" t="s">
        <v>69</v>
      </c>
      <c r="F13" s="46" t="s">
        <v>70</v>
      </c>
      <c r="G13" s="45" t="s">
        <v>71</v>
      </c>
      <c r="H13" s="45"/>
    </row>
    <row r="14" spans="1:8" x14ac:dyDescent="0.2">
      <c r="A14" s="85"/>
      <c r="B14" s="82" t="s">
        <v>72</v>
      </c>
      <c r="C14" s="86"/>
      <c r="D14" s="83"/>
      <c r="E14" s="82" t="s">
        <v>66</v>
      </c>
      <c r="F14" s="83"/>
      <c r="G14" s="50">
        <v>14.27</v>
      </c>
      <c r="H14" s="38"/>
    </row>
    <row r="15" spans="1:8" x14ac:dyDescent="0.2">
      <c r="A15" s="25" t="s">
        <v>64</v>
      </c>
      <c r="B15" s="82" t="s">
        <v>73</v>
      </c>
      <c r="C15" s="86"/>
      <c r="D15" s="83"/>
      <c r="E15" s="47"/>
      <c r="F15" s="47"/>
      <c r="G15" s="50"/>
      <c r="H15" s="38"/>
    </row>
    <row r="16" spans="1:8" x14ac:dyDescent="0.2">
      <c r="A16" s="2"/>
      <c r="B16" s="82" t="s">
        <v>99</v>
      </c>
      <c r="C16" s="86"/>
      <c r="D16" s="83"/>
      <c r="E16" s="48"/>
      <c r="F16" s="47"/>
      <c r="G16" s="50">
        <v>8.1</v>
      </c>
    </row>
    <row r="17" spans="1:10" x14ac:dyDescent="0.2">
      <c r="A17" s="2"/>
      <c r="B17" s="82" t="s">
        <v>100</v>
      </c>
      <c r="C17" s="86"/>
      <c r="D17" s="83"/>
      <c r="E17" s="48"/>
      <c r="F17" s="65"/>
      <c r="G17" s="50">
        <v>246.48</v>
      </c>
    </row>
    <row r="18" spans="1:10" x14ac:dyDescent="0.2">
      <c r="A18" s="2"/>
      <c r="B18" s="82" t="s">
        <v>101</v>
      </c>
      <c r="C18" s="86"/>
      <c r="D18" s="83"/>
      <c r="E18" s="48"/>
      <c r="F18" s="69"/>
      <c r="G18" s="50">
        <v>18.96</v>
      </c>
    </row>
    <row r="19" spans="1:10" x14ac:dyDescent="0.2">
      <c r="A19" s="2"/>
      <c r="B19" s="82" t="s">
        <v>74</v>
      </c>
      <c r="C19" s="86"/>
      <c r="D19" s="83"/>
      <c r="E19" s="48"/>
      <c r="F19" s="47"/>
      <c r="G19" s="50">
        <v>212.95</v>
      </c>
    </row>
    <row r="20" spans="1:10" x14ac:dyDescent="0.2">
      <c r="A20" s="2"/>
      <c r="B20" s="82" t="s">
        <v>75</v>
      </c>
      <c r="C20" s="86"/>
      <c r="D20" s="83"/>
      <c r="E20" s="48"/>
      <c r="F20" s="47"/>
      <c r="G20" s="50">
        <v>136.15</v>
      </c>
    </row>
    <row r="21" spans="1:10" x14ac:dyDescent="0.2">
      <c r="A21" s="2"/>
      <c r="B21" s="82" t="s">
        <v>76</v>
      </c>
      <c r="C21" s="86"/>
      <c r="D21" s="83"/>
      <c r="E21" s="48"/>
      <c r="F21" s="47"/>
      <c r="G21" s="50">
        <v>9.82</v>
      </c>
    </row>
    <row r="22" spans="1:10" x14ac:dyDescent="0.2">
      <c r="A22" s="2"/>
      <c r="B22" s="82"/>
      <c r="C22" s="86"/>
      <c r="D22" s="83"/>
      <c r="E22" s="48"/>
      <c r="F22" s="47"/>
      <c r="G22" s="50"/>
    </row>
    <row r="23" spans="1:10" x14ac:dyDescent="0.2">
      <c r="A23" s="98" t="s">
        <v>65</v>
      </c>
      <c r="B23" s="98"/>
      <c r="C23" s="98"/>
      <c r="D23" s="98"/>
      <c r="E23" s="98"/>
      <c r="F23" s="98"/>
      <c r="G23" s="52">
        <f>SUM(G14:G22)</f>
        <v>646.73</v>
      </c>
    </row>
    <row r="25" spans="1:10" x14ac:dyDescent="0.2">
      <c r="A25" s="99" t="s">
        <v>77</v>
      </c>
      <c r="B25" s="99"/>
      <c r="C25" s="99"/>
      <c r="D25" s="99"/>
      <c r="E25" s="99"/>
      <c r="F25" s="99"/>
      <c r="G25" s="99"/>
      <c r="H25" s="99"/>
    </row>
    <row r="26" spans="1:10" x14ac:dyDescent="0.2">
      <c r="A26" s="44" t="s">
        <v>57</v>
      </c>
      <c r="B26" s="97" t="s">
        <v>58</v>
      </c>
      <c r="C26" s="97"/>
      <c r="D26" s="97"/>
      <c r="E26" s="97"/>
      <c r="F26" s="97"/>
      <c r="G26" s="54" t="s">
        <v>6</v>
      </c>
      <c r="H26" s="61"/>
    </row>
    <row r="27" spans="1:10" x14ac:dyDescent="0.2">
      <c r="A27" s="53" t="s">
        <v>59</v>
      </c>
      <c r="B27" s="101" t="s">
        <v>98</v>
      </c>
      <c r="C27" s="101"/>
      <c r="D27" s="101"/>
      <c r="E27" s="101"/>
      <c r="F27" s="101"/>
      <c r="G27" s="62">
        <v>136.13</v>
      </c>
      <c r="H27" s="45"/>
    </row>
    <row r="28" spans="1:10" x14ac:dyDescent="0.2">
      <c r="A28" s="53" t="s">
        <v>60</v>
      </c>
      <c r="B28" s="101" t="s">
        <v>79</v>
      </c>
      <c r="C28" s="101"/>
      <c r="D28" s="101"/>
      <c r="E28" s="101"/>
      <c r="F28" s="101"/>
      <c r="G28" s="62">
        <v>39.49</v>
      </c>
      <c r="H28" s="38"/>
    </row>
    <row r="29" spans="1:10" x14ac:dyDescent="0.2">
      <c r="A29" s="53" t="s">
        <v>59</v>
      </c>
      <c r="B29" s="101" t="s">
        <v>78</v>
      </c>
      <c r="C29" s="101"/>
      <c r="D29" s="101"/>
      <c r="E29" s="101"/>
      <c r="F29" s="101"/>
      <c r="G29" s="62">
        <v>4.79</v>
      </c>
      <c r="H29" s="38"/>
    </row>
    <row r="30" spans="1:10" x14ac:dyDescent="0.2">
      <c r="A30" s="98" t="s">
        <v>102</v>
      </c>
      <c r="B30" s="98"/>
      <c r="C30" s="98"/>
      <c r="D30" s="98"/>
      <c r="E30" s="98"/>
      <c r="F30" s="98"/>
      <c r="G30" s="52">
        <f>G27+G28+G29</f>
        <v>180.41</v>
      </c>
      <c r="H30" s="38"/>
      <c r="J30" s="71"/>
    </row>
    <row r="31" spans="1:10" x14ac:dyDescent="0.2">
      <c r="A31" s="55"/>
      <c r="B31" s="106"/>
      <c r="C31" s="106"/>
      <c r="D31" s="106"/>
      <c r="E31" s="106"/>
      <c r="F31" s="106"/>
      <c r="G31" s="56"/>
      <c r="H31" s="60"/>
    </row>
    <row r="32" spans="1:10" x14ac:dyDescent="0.2">
      <c r="A32" s="99" t="s">
        <v>46</v>
      </c>
      <c r="B32" s="99"/>
      <c r="C32" s="99"/>
      <c r="D32" s="99"/>
      <c r="E32" s="99"/>
      <c r="F32" s="99"/>
      <c r="G32" s="63">
        <f>G23+G30</f>
        <v>827.14</v>
      </c>
      <c r="H32" s="58"/>
    </row>
    <row r="34" spans="1:7" x14ac:dyDescent="0.2">
      <c r="A34" s="100" t="s">
        <v>49</v>
      </c>
      <c r="B34" s="100"/>
      <c r="C34" s="64">
        <v>3875.67</v>
      </c>
    </row>
    <row r="36" spans="1:7" x14ac:dyDescent="0.2">
      <c r="A36" s="102" t="s">
        <v>80</v>
      </c>
      <c r="B36" s="102"/>
      <c r="F36" s="104" t="s">
        <v>81</v>
      </c>
      <c r="G36" s="104"/>
    </row>
    <row r="37" spans="1:7" x14ac:dyDescent="0.2">
      <c r="A37" s="103">
        <v>0</v>
      </c>
      <c r="B37" s="103"/>
      <c r="F37" s="105">
        <f>C34-G32</f>
        <v>3048.53</v>
      </c>
      <c r="G37" s="105"/>
    </row>
    <row r="38" spans="1:7" x14ac:dyDescent="0.2">
      <c r="A38" s="76"/>
      <c r="B38" s="76"/>
      <c r="F38" s="77"/>
      <c r="G38" s="77"/>
    </row>
    <row r="39" spans="1:7" x14ac:dyDescent="0.2">
      <c r="A39" s="76"/>
      <c r="B39" s="76"/>
      <c r="F39" s="77"/>
      <c r="G39" s="77"/>
    </row>
    <row r="40" spans="1:7" x14ac:dyDescent="0.2">
      <c r="A40" s="76"/>
      <c r="B40" s="76"/>
      <c r="F40" s="77"/>
      <c r="G40" s="77"/>
    </row>
    <row r="41" spans="1:7" x14ac:dyDescent="0.2">
      <c r="A41" s="76"/>
      <c r="B41" s="76"/>
      <c r="F41" s="77"/>
      <c r="G41" s="77"/>
    </row>
    <row r="42" spans="1:7" x14ac:dyDescent="0.2">
      <c r="A42" s="76"/>
      <c r="B42" s="76"/>
      <c r="F42" s="77"/>
      <c r="G42" s="77"/>
    </row>
    <row r="43" spans="1:7" x14ac:dyDescent="0.2">
      <c r="A43" s="76"/>
      <c r="B43" s="76"/>
      <c r="F43" s="77"/>
      <c r="G43" s="77"/>
    </row>
    <row r="44" spans="1:7" x14ac:dyDescent="0.2">
      <c r="A44" s="76"/>
      <c r="B44" s="76"/>
      <c r="F44" s="77"/>
      <c r="G44" s="77"/>
    </row>
    <row r="45" spans="1:7" x14ac:dyDescent="0.2">
      <c r="A45" s="76"/>
      <c r="B45" s="76"/>
      <c r="F45" s="77"/>
      <c r="G45" s="77"/>
    </row>
    <row r="46" spans="1:7" x14ac:dyDescent="0.2">
      <c r="A46" s="76"/>
      <c r="B46" s="76"/>
      <c r="F46" s="77"/>
      <c r="G46" s="77"/>
    </row>
    <row r="47" spans="1:7" x14ac:dyDescent="0.2">
      <c r="A47" s="76"/>
      <c r="B47" s="76"/>
      <c r="F47" s="77"/>
      <c r="G47" s="77"/>
    </row>
    <row r="48" spans="1:7" x14ac:dyDescent="0.2">
      <c r="A48" s="76"/>
      <c r="B48" s="76"/>
      <c r="F48" s="77"/>
      <c r="G48" s="77"/>
    </row>
    <row r="49" spans="1:12" x14ac:dyDescent="0.2">
      <c r="A49" s="76"/>
      <c r="B49" s="76"/>
      <c r="F49" s="77"/>
      <c r="G49" s="77"/>
    </row>
    <row r="50" spans="1:12" x14ac:dyDescent="0.2">
      <c r="A50" s="76"/>
      <c r="B50" s="76"/>
      <c r="F50" s="77"/>
      <c r="G50" s="77"/>
    </row>
    <row r="51" spans="1:12" x14ac:dyDescent="0.2">
      <c r="A51" s="76"/>
      <c r="B51" s="76"/>
      <c r="F51" s="77"/>
      <c r="G51" s="77"/>
    </row>
    <row r="53" spans="1:12" x14ac:dyDescent="0.2">
      <c r="A53" s="87" t="s">
        <v>67</v>
      </c>
      <c r="B53" s="87"/>
      <c r="C53" s="87"/>
      <c r="D53" s="87"/>
      <c r="E53" s="87"/>
      <c r="F53" s="87"/>
      <c r="G53" s="87"/>
      <c r="H53" s="87"/>
      <c r="I53" s="39"/>
      <c r="J53" s="39"/>
      <c r="K53" s="39"/>
      <c r="L53" s="39"/>
    </row>
    <row r="54" spans="1:12" x14ac:dyDescent="0.2">
      <c r="A54" s="87" t="s">
        <v>68</v>
      </c>
      <c r="B54" s="87"/>
      <c r="C54" s="87"/>
      <c r="D54" s="87"/>
      <c r="E54" s="87"/>
      <c r="F54" s="87"/>
      <c r="G54" s="87"/>
      <c r="H54" s="87"/>
      <c r="I54" s="39"/>
      <c r="J54" s="39"/>
      <c r="K54" s="39"/>
      <c r="L54" s="39"/>
    </row>
    <row r="74" spans="8:8" x14ac:dyDescent="0.2">
      <c r="H74" s="37"/>
    </row>
  </sheetData>
  <mergeCells count="33">
    <mergeCell ref="B29:F29"/>
    <mergeCell ref="A36:B36"/>
    <mergeCell ref="A37:B37"/>
    <mergeCell ref="F36:G36"/>
    <mergeCell ref="F37:G37"/>
    <mergeCell ref="B31:F31"/>
    <mergeCell ref="A53:H53"/>
    <mergeCell ref="A54:H54"/>
    <mergeCell ref="A9:H9"/>
    <mergeCell ref="B14:D14"/>
    <mergeCell ref="B15:D15"/>
    <mergeCell ref="C10:H10"/>
    <mergeCell ref="A11:H11"/>
    <mergeCell ref="B12:H12"/>
    <mergeCell ref="B26:F26"/>
    <mergeCell ref="A30:F30"/>
    <mergeCell ref="A32:F32"/>
    <mergeCell ref="A34:B34"/>
    <mergeCell ref="A23:F23"/>
    <mergeCell ref="A25:H25"/>
    <mergeCell ref="B27:F27"/>
    <mergeCell ref="B28:F28"/>
    <mergeCell ref="A7:G7"/>
    <mergeCell ref="B13:D13"/>
    <mergeCell ref="E14:F14"/>
    <mergeCell ref="A13:A14"/>
    <mergeCell ref="B22:D22"/>
    <mergeCell ref="B16:D16"/>
    <mergeCell ref="B19:D19"/>
    <mergeCell ref="B20:D20"/>
    <mergeCell ref="B21:D21"/>
    <mergeCell ref="B17:D17"/>
    <mergeCell ref="B18:D18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8"/>
  <sheetViews>
    <sheetView view="pageBreakPreview" topLeftCell="A10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91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20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79" t="s">
        <v>73</v>
      </c>
      <c r="C14" s="80"/>
      <c r="D14" s="81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246.47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503.31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321.8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9.83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1122.75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229.06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66.42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8.06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303.54000000000002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1426.29</v>
      </c>
      <c r="H30" s="58"/>
    </row>
    <row r="32" spans="1:8" x14ac:dyDescent="0.2">
      <c r="A32" s="100" t="s">
        <v>49</v>
      </c>
      <c r="B32" s="100"/>
      <c r="C32" s="64">
        <v>6076.99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4650.7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B29:F29"/>
    <mergeCell ref="B14:D14"/>
    <mergeCell ref="E13:F13"/>
    <mergeCell ref="B13:D13"/>
    <mergeCell ref="A55:H55"/>
    <mergeCell ref="A56:H56"/>
    <mergeCell ref="A53:H53"/>
    <mergeCell ref="A54:H54"/>
    <mergeCell ref="B26:F26"/>
    <mergeCell ref="A30:F30"/>
    <mergeCell ref="A32:B32"/>
    <mergeCell ref="A34:B34"/>
    <mergeCell ref="A35:B35"/>
    <mergeCell ref="F34:G34"/>
    <mergeCell ref="F35:G35"/>
    <mergeCell ref="A37:H37"/>
    <mergeCell ref="B27:F27"/>
    <mergeCell ref="A7:G7"/>
    <mergeCell ref="B24:F24"/>
    <mergeCell ref="A28:F28"/>
    <mergeCell ref="B20:D20"/>
    <mergeCell ref="A21:F21"/>
    <mergeCell ref="A23:H23"/>
    <mergeCell ref="B25:F25"/>
    <mergeCell ref="A9:H9"/>
    <mergeCell ref="B15:D15"/>
    <mergeCell ref="B18:D18"/>
    <mergeCell ref="B19:D19"/>
    <mergeCell ref="B16:D16"/>
    <mergeCell ref="B17:D17"/>
    <mergeCell ref="C10:H10"/>
    <mergeCell ref="A11:H11"/>
    <mergeCell ref="B12:H1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8"/>
  <sheetViews>
    <sheetView view="pageBreakPreview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  <col min="9" max="9" width="9.85546875" bestFit="1" customWidth="1"/>
  </cols>
  <sheetData>
    <row r="7" spans="1:9" x14ac:dyDescent="0.2">
      <c r="A7" s="114" t="s">
        <v>103</v>
      </c>
      <c r="B7" s="114"/>
      <c r="C7" s="114"/>
      <c r="D7" s="114"/>
      <c r="E7" s="114"/>
      <c r="F7" s="114"/>
      <c r="G7" s="114"/>
    </row>
    <row r="9" spans="1:9" x14ac:dyDescent="0.2">
      <c r="A9" s="99" t="s">
        <v>92</v>
      </c>
      <c r="B9" s="99"/>
      <c r="C9" s="99"/>
      <c r="D9" s="99"/>
      <c r="E9" s="99"/>
      <c r="F9" s="99"/>
      <c r="G9" s="99"/>
      <c r="H9" s="99"/>
    </row>
    <row r="10" spans="1:9" x14ac:dyDescent="0.2">
      <c r="A10" s="43" t="s">
        <v>4</v>
      </c>
      <c r="B10" s="42" t="s">
        <v>16</v>
      </c>
      <c r="C10" s="91"/>
      <c r="D10" s="92"/>
      <c r="E10" s="92"/>
      <c r="F10" s="92"/>
      <c r="G10" s="92"/>
      <c r="H10" s="93"/>
    </row>
    <row r="11" spans="1:9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9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9" x14ac:dyDescent="0.2">
      <c r="A13" s="74"/>
      <c r="B13" s="107" t="s">
        <v>72</v>
      </c>
      <c r="C13" s="108"/>
      <c r="D13" s="109"/>
      <c r="E13" s="107" t="s">
        <v>66</v>
      </c>
      <c r="F13" s="109"/>
      <c r="G13" s="51">
        <v>8.42</v>
      </c>
      <c r="H13" s="38"/>
    </row>
    <row r="14" spans="1:9" x14ac:dyDescent="0.2">
      <c r="A14" s="3" t="s">
        <v>64</v>
      </c>
      <c r="B14" s="82" t="s">
        <v>73</v>
      </c>
      <c r="C14" s="86"/>
      <c r="D14" s="83"/>
      <c r="E14" s="40"/>
      <c r="F14" s="40"/>
      <c r="G14" s="51"/>
      <c r="H14" s="38"/>
    </row>
    <row r="15" spans="1:9" x14ac:dyDescent="0.2">
      <c r="A15" s="3"/>
      <c r="B15" s="82" t="s">
        <v>99</v>
      </c>
      <c r="C15" s="86"/>
      <c r="D15" s="83"/>
      <c r="E15" s="48"/>
      <c r="F15" s="65"/>
      <c r="G15" s="50">
        <v>4.78</v>
      </c>
      <c r="I15" s="71"/>
    </row>
    <row r="16" spans="1:9" x14ac:dyDescent="0.2">
      <c r="A16" s="3"/>
      <c r="B16" s="82" t="s">
        <v>100</v>
      </c>
      <c r="C16" s="86"/>
      <c r="D16" s="83"/>
      <c r="E16" s="48"/>
      <c r="F16" s="65"/>
      <c r="G16" s="50">
        <v>145.41999999999999</v>
      </c>
      <c r="I16" s="71"/>
    </row>
    <row r="17" spans="1:12" x14ac:dyDescent="0.2">
      <c r="A17" s="3"/>
      <c r="B17" s="107" t="s">
        <v>101</v>
      </c>
      <c r="C17" s="108"/>
      <c r="D17" s="109"/>
      <c r="E17" s="49"/>
      <c r="F17" s="70"/>
      <c r="G17" s="51">
        <v>11.19</v>
      </c>
      <c r="I17" s="71"/>
    </row>
    <row r="18" spans="1:12" x14ac:dyDescent="0.2">
      <c r="A18" s="3"/>
      <c r="B18" s="107" t="s">
        <v>74</v>
      </c>
      <c r="C18" s="108"/>
      <c r="D18" s="109"/>
      <c r="E18" s="49"/>
      <c r="F18" s="41"/>
      <c r="G18" s="51">
        <v>212.95</v>
      </c>
      <c r="I18" s="71"/>
    </row>
    <row r="19" spans="1:12" x14ac:dyDescent="0.2">
      <c r="A19" s="3"/>
      <c r="B19" s="107" t="s">
        <v>75</v>
      </c>
      <c r="C19" s="108"/>
      <c r="D19" s="109"/>
      <c r="E19" s="49"/>
      <c r="F19" s="41"/>
      <c r="G19" s="51">
        <v>136.15</v>
      </c>
      <c r="I19" s="71"/>
    </row>
    <row r="20" spans="1:12" x14ac:dyDescent="0.2">
      <c r="A20" s="3"/>
      <c r="B20" s="107" t="s">
        <v>76</v>
      </c>
      <c r="C20" s="108"/>
      <c r="D20" s="109"/>
      <c r="E20" s="49"/>
      <c r="F20" s="41"/>
      <c r="G20" s="51">
        <v>9.82</v>
      </c>
      <c r="L20" s="71"/>
    </row>
    <row r="21" spans="1:12" x14ac:dyDescent="0.2">
      <c r="A21" s="115" t="s">
        <v>65</v>
      </c>
      <c r="B21" s="115"/>
      <c r="C21" s="115"/>
      <c r="D21" s="115"/>
      <c r="E21" s="115"/>
      <c r="F21" s="115"/>
      <c r="G21" s="52">
        <f>SUM(G13:G20)</f>
        <v>528.73</v>
      </c>
      <c r="I21" s="71"/>
    </row>
    <row r="23" spans="1:12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12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  <c r="I24" s="71"/>
    </row>
    <row r="25" spans="1:12" x14ac:dyDescent="0.2">
      <c r="A25" s="57" t="s">
        <v>59</v>
      </c>
      <c r="B25" s="101" t="s">
        <v>98</v>
      </c>
      <c r="C25" s="101"/>
      <c r="D25" s="101"/>
      <c r="E25" s="101"/>
      <c r="F25" s="101"/>
      <c r="G25" s="62">
        <v>110.45</v>
      </c>
      <c r="H25" s="45"/>
    </row>
    <row r="26" spans="1:12" x14ac:dyDescent="0.2">
      <c r="A26" s="57" t="s">
        <v>60</v>
      </c>
      <c r="B26" s="101" t="s">
        <v>79</v>
      </c>
      <c r="C26" s="101"/>
      <c r="D26" s="101"/>
      <c r="E26" s="101"/>
      <c r="F26" s="101"/>
      <c r="G26" s="62">
        <v>32.03</v>
      </c>
      <c r="H26" s="38"/>
    </row>
    <row r="27" spans="1:12" x14ac:dyDescent="0.2">
      <c r="A27" s="57" t="s">
        <v>59</v>
      </c>
      <c r="B27" s="101" t="s">
        <v>78</v>
      </c>
      <c r="C27" s="101"/>
      <c r="D27" s="101"/>
      <c r="E27" s="101"/>
      <c r="F27" s="101"/>
      <c r="G27" s="62">
        <v>3.89</v>
      </c>
      <c r="H27" s="38"/>
    </row>
    <row r="28" spans="1:12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146.37</v>
      </c>
      <c r="H28" s="38"/>
    </row>
    <row r="29" spans="1:12" x14ac:dyDescent="0.2">
      <c r="A29" s="59"/>
      <c r="B29" s="106"/>
      <c r="C29" s="106"/>
      <c r="D29" s="106"/>
      <c r="E29" s="106"/>
      <c r="F29" s="106"/>
      <c r="G29" s="56"/>
      <c r="H29" s="60"/>
    </row>
    <row r="30" spans="1:12" x14ac:dyDescent="0.2">
      <c r="A30" s="99" t="s">
        <v>46</v>
      </c>
      <c r="B30" s="99"/>
      <c r="C30" s="99"/>
      <c r="D30" s="99"/>
      <c r="E30" s="99"/>
      <c r="F30" s="99"/>
      <c r="G30" s="63">
        <f>G21+G28</f>
        <v>675.1</v>
      </c>
      <c r="H30" s="58"/>
    </row>
    <row r="31" spans="1:12" x14ac:dyDescent="0.2">
      <c r="A31"/>
    </row>
    <row r="32" spans="1:12" x14ac:dyDescent="0.2">
      <c r="A32" s="100" t="s">
        <v>49</v>
      </c>
      <c r="B32" s="100"/>
      <c r="C32" s="64">
        <v>2840.43</v>
      </c>
    </row>
    <row r="33" spans="1:8" x14ac:dyDescent="0.2">
      <c r="A33"/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2165.33</v>
      </c>
      <c r="G35" s="105"/>
    </row>
    <row r="36" spans="1:8" x14ac:dyDescent="0.2">
      <c r="A36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7" spans="1:8" x14ac:dyDescent="0.2">
      <c r="A57"/>
    </row>
    <row r="58" spans="1:8" x14ac:dyDescent="0.2">
      <c r="A58" s="30"/>
      <c r="B58" s="29"/>
      <c r="C58" s="29"/>
      <c r="D58" s="29"/>
      <c r="E58" s="29"/>
      <c r="F58" s="29"/>
    </row>
  </sheetData>
  <mergeCells count="33">
    <mergeCell ref="A55:H55"/>
    <mergeCell ref="A56:H56"/>
    <mergeCell ref="A53:H53"/>
    <mergeCell ref="A54:H54"/>
    <mergeCell ref="B13:D13"/>
    <mergeCell ref="A35:B35"/>
    <mergeCell ref="F34:G34"/>
    <mergeCell ref="F35:G35"/>
    <mergeCell ref="B24:F24"/>
    <mergeCell ref="A28:F28"/>
    <mergeCell ref="A30:F30"/>
    <mergeCell ref="A32:B32"/>
    <mergeCell ref="A34:B34"/>
    <mergeCell ref="B25:F25"/>
    <mergeCell ref="B26:F26"/>
    <mergeCell ref="B27:F27"/>
    <mergeCell ref="A37:H37"/>
    <mergeCell ref="B14:D14"/>
    <mergeCell ref="E13:F13"/>
    <mergeCell ref="B15:D15"/>
    <mergeCell ref="B18:D18"/>
    <mergeCell ref="B19:D19"/>
    <mergeCell ref="B20:D20"/>
    <mergeCell ref="B16:D16"/>
    <mergeCell ref="B17:D17"/>
    <mergeCell ref="A7:G7"/>
    <mergeCell ref="B29:F29"/>
    <mergeCell ref="A9:H9"/>
    <mergeCell ref="A21:F21"/>
    <mergeCell ref="A23:H23"/>
    <mergeCell ref="C10:H10"/>
    <mergeCell ref="A11:H11"/>
    <mergeCell ref="B12:H1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8"/>
  <sheetViews>
    <sheetView view="pageBreakPreview" topLeftCell="A10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  <col min="9" max="9" width="9.85546875" bestFit="1" customWidth="1"/>
  </cols>
  <sheetData>
    <row r="7" spans="1:8" x14ac:dyDescent="0.2">
      <c r="A7" s="114" t="s">
        <v>103</v>
      </c>
      <c r="B7" s="114"/>
      <c r="C7" s="114"/>
      <c r="D7" s="114"/>
      <c r="E7" s="114"/>
      <c r="F7" s="114"/>
      <c r="G7" s="114"/>
    </row>
    <row r="9" spans="1:8" x14ac:dyDescent="0.2">
      <c r="A9" s="99" t="s">
        <v>93</v>
      </c>
      <c r="B9" s="99"/>
      <c r="C9" s="99"/>
      <c r="D9" s="99"/>
      <c r="E9" s="99"/>
      <c r="F9" s="99"/>
      <c r="G9" s="99"/>
      <c r="H9" s="99"/>
    </row>
    <row r="10" spans="1:8" x14ac:dyDescent="0.2">
      <c r="A10" s="43" t="s">
        <v>4</v>
      </c>
      <c r="B10" s="42" t="s">
        <v>16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4"/>
      <c r="B13" s="107" t="s">
        <v>72</v>
      </c>
      <c r="C13" s="108"/>
      <c r="D13" s="109"/>
      <c r="E13" s="107" t="s">
        <v>66</v>
      </c>
      <c r="F13" s="109"/>
      <c r="G13" s="51">
        <v>5.85</v>
      </c>
      <c r="H13" s="38"/>
    </row>
    <row r="14" spans="1:8" x14ac:dyDescent="0.2">
      <c r="A14" s="3" t="s">
        <v>64</v>
      </c>
      <c r="B14" s="79" t="s">
        <v>73</v>
      </c>
      <c r="C14" s="80"/>
      <c r="D14" s="81"/>
      <c r="E14" s="40"/>
      <c r="F14" s="40"/>
      <c r="G14" s="51"/>
      <c r="H14" s="38"/>
    </row>
    <row r="15" spans="1:8" x14ac:dyDescent="0.2">
      <c r="A15" s="3"/>
      <c r="B15" s="82" t="s">
        <v>99</v>
      </c>
      <c r="C15" s="86"/>
      <c r="D15" s="83"/>
      <c r="E15" s="48"/>
      <c r="F15" s="66"/>
      <c r="G15" s="50">
        <v>3.32</v>
      </c>
    </row>
    <row r="16" spans="1:8" x14ac:dyDescent="0.2">
      <c r="A16" s="3"/>
      <c r="B16" s="82" t="s">
        <v>100</v>
      </c>
      <c r="C16" s="86"/>
      <c r="D16" s="83"/>
      <c r="E16" s="48"/>
      <c r="F16" s="66"/>
      <c r="G16" s="50">
        <v>101.06</v>
      </c>
    </row>
    <row r="17" spans="1:9" x14ac:dyDescent="0.2">
      <c r="A17" s="3"/>
      <c r="B17" s="107" t="s">
        <v>101</v>
      </c>
      <c r="C17" s="108"/>
      <c r="D17" s="109"/>
      <c r="E17" s="49"/>
      <c r="F17" s="70"/>
      <c r="G17" s="51">
        <v>7.77</v>
      </c>
      <c r="I17" s="71"/>
    </row>
    <row r="18" spans="1:9" x14ac:dyDescent="0.2">
      <c r="A18" s="3"/>
      <c r="B18" s="107" t="s">
        <v>74</v>
      </c>
      <c r="C18" s="108"/>
      <c r="D18" s="109"/>
      <c r="E18" s="49"/>
      <c r="F18" s="41"/>
      <c r="G18" s="51">
        <v>212.95</v>
      </c>
    </row>
    <row r="19" spans="1:9" x14ac:dyDescent="0.2">
      <c r="A19" s="3"/>
      <c r="B19" s="107" t="s">
        <v>75</v>
      </c>
      <c r="C19" s="108"/>
      <c r="D19" s="109"/>
      <c r="E19" s="49"/>
      <c r="F19" s="41"/>
      <c r="G19" s="51">
        <v>136.15</v>
      </c>
    </row>
    <row r="20" spans="1:9" x14ac:dyDescent="0.2">
      <c r="A20" s="3"/>
      <c r="B20" s="107" t="s">
        <v>76</v>
      </c>
      <c r="C20" s="108"/>
      <c r="D20" s="109"/>
      <c r="E20" s="49"/>
      <c r="F20" s="41"/>
      <c r="G20" s="51">
        <v>9.82</v>
      </c>
    </row>
    <row r="21" spans="1:9" x14ac:dyDescent="0.2">
      <c r="A21" s="115" t="s">
        <v>65</v>
      </c>
      <c r="B21" s="115"/>
      <c r="C21" s="115"/>
      <c r="D21" s="115"/>
      <c r="E21" s="115"/>
      <c r="F21" s="115"/>
      <c r="G21" s="52">
        <f>SUM(G13:G20)</f>
        <v>476.92</v>
      </c>
      <c r="I21" s="71"/>
    </row>
    <row r="23" spans="1:9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9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9" x14ac:dyDescent="0.2">
      <c r="A25" s="57" t="s">
        <v>59</v>
      </c>
      <c r="B25" s="101" t="s">
        <v>98</v>
      </c>
      <c r="C25" s="101"/>
      <c r="D25" s="101"/>
      <c r="E25" s="101"/>
      <c r="F25" s="101"/>
      <c r="G25" s="62">
        <v>53.02</v>
      </c>
      <c r="H25" s="45"/>
    </row>
    <row r="26" spans="1:9" x14ac:dyDescent="0.2">
      <c r="A26" s="57" t="s">
        <v>60</v>
      </c>
      <c r="B26" s="101" t="s">
        <v>79</v>
      </c>
      <c r="C26" s="101"/>
      <c r="D26" s="101"/>
      <c r="E26" s="101"/>
      <c r="F26" s="101"/>
      <c r="G26" s="62">
        <v>15.37</v>
      </c>
      <c r="H26" s="38"/>
    </row>
    <row r="27" spans="1:9" x14ac:dyDescent="0.2">
      <c r="A27" s="57" t="s">
        <v>59</v>
      </c>
      <c r="B27" s="101" t="s">
        <v>78</v>
      </c>
      <c r="C27" s="101"/>
      <c r="D27" s="101"/>
      <c r="E27" s="101"/>
      <c r="F27" s="101"/>
      <c r="G27" s="62">
        <v>1.87</v>
      </c>
      <c r="H27" s="38"/>
    </row>
    <row r="28" spans="1:9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70.260000000000005</v>
      </c>
      <c r="H28" s="38"/>
    </row>
    <row r="29" spans="1:9" x14ac:dyDescent="0.2">
      <c r="A29" s="59"/>
      <c r="B29" s="106"/>
      <c r="C29" s="106"/>
      <c r="D29" s="106"/>
      <c r="E29" s="106"/>
      <c r="F29" s="106"/>
      <c r="G29" s="56"/>
      <c r="H29" s="60"/>
    </row>
    <row r="30" spans="1:9" x14ac:dyDescent="0.2">
      <c r="A30" s="99" t="s">
        <v>46</v>
      </c>
      <c r="B30" s="99"/>
      <c r="C30" s="99"/>
      <c r="D30" s="99"/>
      <c r="E30" s="99"/>
      <c r="F30" s="99"/>
      <c r="G30" s="63">
        <f>G21+G28</f>
        <v>547.18000000000006</v>
      </c>
      <c r="H30" s="58"/>
    </row>
    <row r="31" spans="1:9" x14ac:dyDescent="0.2">
      <c r="A31"/>
    </row>
    <row r="32" spans="1:9" x14ac:dyDescent="0.2">
      <c r="A32" s="100" t="s">
        <v>49</v>
      </c>
      <c r="B32" s="100"/>
      <c r="C32" s="64">
        <v>1362.71</v>
      </c>
    </row>
    <row r="33" spans="1:8" x14ac:dyDescent="0.2">
      <c r="A33"/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815.53</v>
      </c>
      <c r="G35" s="105"/>
    </row>
    <row r="36" spans="1:8" x14ac:dyDescent="0.2">
      <c r="A36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7" spans="1:8" x14ac:dyDescent="0.2">
      <c r="A57"/>
    </row>
    <row r="58" spans="1:8" x14ac:dyDescent="0.2">
      <c r="A58" s="30"/>
      <c r="B58" s="29"/>
      <c r="C58" s="29"/>
      <c r="D58" s="29"/>
      <c r="E58" s="29"/>
      <c r="F58" s="29"/>
    </row>
  </sheetData>
  <mergeCells count="33">
    <mergeCell ref="B29:F29"/>
    <mergeCell ref="B14:D14"/>
    <mergeCell ref="E13:F13"/>
    <mergeCell ref="B13:D13"/>
    <mergeCell ref="A55:H55"/>
    <mergeCell ref="A56:H56"/>
    <mergeCell ref="A53:H53"/>
    <mergeCell ref="A54:H54"/>
    <mergeCell ref="B26:F26"/>
    <mergeCell ref="A30:F30"/>
    <mergeCell ref="A32:B32"/>
    <mergeCell ref="A34:B34"/>
    <mergeCell ref="A35:B35"/>
    <mergeCell ref="F34:G34"/>
    <mergeCell ref="F35:G35"/>
    <mergeCell ref="A37:H37"/>
    <mergeCell ref="B27:F27"/>
    <mergeCell ref="A7:G7"/>
    <mergeCell ref="B24:F24"/>
    <mergeCell ref="A28:F28"/>
    <mergeCell ref="B20:D20"/>
    <mergeCell ref="A21:F21"/>
    <mergeCell ref="A23:H23"/>
    <mergeCell ref="B25:F25"/>
    <mergeCell ref="A9:H9"/>
    <mergeCell ref="B15:D15"/>
    <mergeCell ref="B18:D18"/>
    <mergeCell ref="B19:D19"/>
    <mergeCell ref="B16:D16"/>
    <mergeCell ref="B17:D17"/>
    <mergeCell ref="C10:H10"/>
    <mergeCell ref="A11:H11"/>
    <mergeCell ref="B12:H1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8"/>
  <sheetViews>
    <sheetView view="pageBreakPreview" topLeftCell="A4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94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10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79" t="s">
        <v>73</v>
      </c>
      <c r="C14" s="80"/>
      <c r="D14" s="81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f>186.07*2</f>
        <v>372.14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f>123.77*2</f>
        <v>247.54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917.32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100.87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29.25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3.55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133.67000000000002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1050.99</v>
      </c>
      <c r="H30" s="58"/>
    </row>
    <row r="32" spans="1:8" x14ac:dyDescent="0.2">
      <c r="A32" s="100" t="s">
        <v>49</v>
      </c>
      <c r="B32" s="100"/>
      <c r="C32" s="64">
        <v>3477.81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2426.8199999999997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B29:F29"/>
    <mergeCell ref="B14:D14"/>
    <mergeCell ref="E13:F13"/>
    <mergeCell ref="B13:D13"/>
    <mergeCell ref="A55:H55"/>
    <mergeCell ref="A56:H56"/>
    <mergeCell ref="A53:H53"/>
    <mergeCell ref="A54:H54"/>
    <mergeCell ref="B26:F26"/>
    <mergeCell ref="A30:F30"/>
    <mergeCell ref="A32:B32"/>
    <mergeCell ref="A34:B34"/>
    <mergeCell ref="A35:B35"/>
    <mergeCell ref="F34:G34"/>
    <mergeCell ref="F35:G35"/>
    <mergeCell ref="A37:H37"/>
    <mergeCell ref="B27:F27"/>
    <mergeCell ref="A7:G7"/>
    <mergeCell ref="B24:F24"/>
    <mergeCell ref="A28:F28"/>
    <mergeCell ref="B20:D20"/>
    <mergeCell ref="A21:F21"/>
    <mergeCell ref="A23:H23"/>
    <mergeCell ref="B25:F25"/>
    <mergeCell ref="A9:H9"/>
    <mergeCell ref="B15:D15"/>
    <mergeCell ref="B18:D18"/>
    <mergeCell ref="B19:D19"/>
    <mergeCell ref="B16:D16"/>
    <mergeCell ref="B17:D17"/>
    <mergeCell ref="C10:H10"/>
    <mergeCell ref="A11:H11"/>
    <mergeCell ref="B12:H1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6"/>
  <sheetViews>
    <sheetView view="pageBreakPreview" topLeftCell="A10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95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13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79" t="s">
        <v>73</v>
      </c>
      <c r="C14" s="80"/>
      <c r="D14" s="81"/>
      <c r="E14" s="40"/>
      <c r="F14" s="40"/>
      <c r="G14" s="51">
        <f t="shared" ref="G14" si="0">E14*F14</f>
        <v>0</v>
      </c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377.5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241.34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916.48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115.5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33.5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4.0599999999999996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153.06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1069.54</v>
      </c>
      <c r="H30" s="58"/>
    </row>
    <row r="32" spans="1:8" x14ac:dyDescent="0.2">
      <c r="A32" s="100" t="s">
        <v>49</v>
      </c>
      <c r="B32" s="100"/>
      <c r="C32" s="64">
        <v>3460.5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2390.96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</sheetData>
  <mergeCells count="33">
    <mergeCell ref="A55:H55"/>
    <mergeCell ref="A56:H56"/>
    <mergeCell ref="A53:H53"/>
    <mergeCell ref="A54:H54"/>
    <mergeCell ref="A32:B32"/>
    <mergeCell ref="A37:H37"/>
    <mergeCell ref="B17:D17"/>
    <mergeCell ref="A21:F21"/>
    <mergeCell ref="A23:H23"/>
    <mergeCell ref="B25:F25"/>
    <mergeCell ref="B26:F26"/>
    <mergeCell ref="B14:D14"/>
    <mergeCell ref="C10:H10"/>
    <mergeCell ref="A11:H11"/>
    <mergeCell ref="B12:H12"/>
    <mergeCell ref="E13:F13"/>
    <mergeCell ref="B13:D13"/>
    <mergeCell ref="A7:G7"/>
    <mergeCell ref="A28:F28"/>
    <mergeCell ref="B16:D16"/>
    <mergeCell ref="A34:B34"/>
    <mergeCell ref="A35:B35"/>
    <mergeCell ref="B27:F27"/>
    <mergeCell ref="F34:G34"/>
    <mergeCell ref="F35:G35"/>
    <mergeCell ref="B29:F29"/>
    <mergeCell ref="A30:F30"/>
    <mergeCell ref="B15:D15"/>
    <mergeCell ref="B18:D18"/>
    <mergeCell ref="B19:D19"/>
    <mergeCell ref="B20:D20"/>
    <mergeCell ref="B24:F24"/>
    <mergeCell ref="A9:H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8"/>
  <sheetViews>
    <sheetView view="pageBreakPreview" topLeftCell="A10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96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15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79" t="s">
        <v>73</v>
      </c>
      <c r="C14" s="80"/>
      <c r="D14" s="81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f t="shared" ref="G18:G20" si="0">E18*F18</f>
        <v>0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f t="shared" si="0"/>
        <v>0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f t="shared" si="0"/>
        <v>0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287.82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124.59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36.130000000000003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4.38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165.1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452.91999999999996</v>
      </c>
      <c r="H30" s="58"/>
    </row>
    <row r="32" spans="1:8" x14ac:dyDescent="0.2">
      <c r="A32" s="100" t="s">
        <v>49</v>
      </c>
      <c r="B32" s="100"/>
      <c r="C32" s="64">
        <v>2884.11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2431.19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A55:H55"/>
    <mergeCell ref="A56:H56"/>
    <mergeCell ref="A53:H53"/>
    <mergeCell ref="A54:H54"/>
    <mergeCell ref="B24:F24"/>
    <mergeCell ref="A28:F28"/>
    <mergeCell ref="A30:F30"/>
    <mergeCell ref="A34:B34"/>
    <mergeCell ref="A35:B35"/>
    <mergeCell ref="F34:G34"/>
    <mergeCell ref="F35:G35"/>
    <mergeCell ref="A32:B32"/>
    <mergeCell ref="A37:H37"/>
    <mergeCell ref="B15:D15"/>
    <mergeCell ref="B18:D18"/>
    <mergeCell ref="B19:D19"/>
    <mergeCell ref="B20:D20"/>
    <mergeCell ref="A21:F21"/>
    <mergeCell ref="B16:D16"/>
    <mergeCell ref="B17:D17"/>
    <mergeCell ref="B27:F27"/>
    <mergeCell ref="B29:F29"/>
    <mergeCell ref="B26:F26"/>
    <mergeCell ref="A23:H23"/>
    <mergeCell ref="B25:F25"/>
    <mergeCell ref="A7:G7"/>
    <mergeCell ref="A9:H9"/>
    <mergeCell ref="C10:H10"/>
    <mergeCell ref="B14:D14"/>
    <mergeCell ref="A11:H11"/>
    <mergeCell ref="B12:H12"/>
    <mergeCell ref="E13:F13"/>
    <mergeCell ref="B13:D1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6"/>
  <sheetViews>
    <sheetView view="pageBreakPreview" topLeftCell="A4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.140625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97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19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79" t="s">
        <v>73</v>
      </c>
      <c r="C14" s="80"/>
      <c r="D14" s="81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425.9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272.3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995.84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165.17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47.89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5.81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218.87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1214.71</v>
      </c>
      <c r="H30" s="58"/>
    </row>
    <row r="31" spans="1:8" x14ac:dyDescent="0.2">
      <c r="A31" s="29"/>
      <c r="B31" s="29"/>
      <c r="C31" s="29"/>
      <c r="D31" s="29"/>
      <c r="E31" s="29"/>
      <c r="F31" s="29"/>
      <c r="G31" s="29"/>
    </row>
    <row r="32" spans="1:8" x14ac:dyDescent="0.2">
      <c r="A32" s="111" t="s">
        <v>49</v>
      </c>
      <c r="B32" s="111"/>
      <c r="C32" s="64">
        <v>4703.45</v>
      </c>
      <c r="D32" s="29"/>
      <c r="E32" s="29"/>
      <c r="F32" s="29"/>
      <c r="G32" s="29"/>
    </row>
    <row r="33" spans="1:8" x14ac:dyDescent="0.2">
      <c r="A33" s="29"/>
      <c r="B33" s="29"/>
      <c r="C33" s="29"/>
      <c r="D33" s="29"/>
      <c r="E33" s="29"/>
      <c r="F33" s="29"/>
      <c r="G33" s="29"/>
    </row>
    <row r="34" spans="1:8" x14ac:dyDescent="0.2">
      <c r="A34" s="112" t="s">
        <v>80</v>
      </c>
      <c r="B34" s="112"/>
      <c r="C34" s="29"/>
      <c r="D34" s="29"/>
      <c r="E34" s="29"/>
      <c r="F34" s="113" t="s">
        <v>81</v>
      </c>
      <c r="G34" s="113"/>
    </row>
    <row r="35" spans="1:8" x14ac:dyDescent="0.2">
      <c r="A35" s="103">
        <v>0</v>
      </c>
      <c r="B35" s="103"/>
      <c r="C35" s="29"/>
      <c r="D35" s="29"/>
      <c r="E35" s="29"/>
      <c r="F35" s="105">
        <f>C32-G30</f>
        <v>3488.74</v>
      </c>
      <c r="G35" s="105"/>
    </row>
    <row r="36" spans="1:8" x14ac:dyDescent="0.2">
      <c r="A36" s="29"/>
      <c r="B36" s="29"/>
      <c r="C36" s="29"/>
      <c r="D36" s="29"/>
      <c r="E36" s="29"/>
      <c r="F36" s="29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</sheetData>
  <mergeCells count="33">
    <mergeCell ref="A55:H55"/>
    <mergeCell ref="A56:H56"/>
    <mergeCell ref="A53:H53"/>
    <mergeCell ref="A54:H54"/>
    <mergeCell ref="A34:B34"/>
    <mergeCell ref="A35:B35"/>
    <mergeCell ref="F34:G34"/>
    <mergeCell ref="F35:G35"/>
    <mergeCell ref="A37:H37"/>
    <mergeCell ref="B29:F29"/>
    <mergeCell ref="A28:F28"/>
    <mergeCell ref="A30:F30"/>
    <mergeCell ref="A32:B32"/>
    <mergeCell ref="A21:F21"/>
    <mergeCell ref="A23:H23"/>
    <mergeCell ref="B25:F25"/>
    <mergeCell ref="B26:F26"/>
    <mergeCell ref="B27:F27"/>
    <mergeCell ref="B24:F24"/>
    <mergeCell ref="A7:G7"/>
    <mergeCell ref="B15:D15"/>
    <mergeCell ref="B18:D18"/>
    <mergeCell ref="B19:D19"/>
    <mergeCell ref="B20:D20"/>
    <mergeCell ref="B13:D13"/>
    <mergeCell ref="B16:D16"/>
    <mergeCell ref="B17:D17"/>
    <mergeCell ref="A9:H9"/>
    <mergeCell ref="C10:H10"/>
    <mergeCell ref="A11:H11"/>
    <mergeCell ref="B12:H12"/>
    <mergeCell ref="B14:D14"/>
    <mergeCell ref="E13:F1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2" sqref="A22:D22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26" t="s">
        <v>3</v>
      </c>
      <c r="B1" s="127"/>
      <c r="C1" s="128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23" t="s">
        <v>50</v>
      </c>
      <c r="M1" s="124"/>
      <c r="N1" s="124"/>
      <c r="O1" s="125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37.021999999999998</v>
      </c>
      <c r="I2" s="19">
        <v>2.532</v>
      </c>
      <c r="J2" s="19">
        <f>H2*I2</f>
        <v>93.739704000000003</v>
      </c>
      <c r="L2" s="2" t="s">
        <v>37</v>
      </c>
      <c r="M2" s="8"/>
      <c r="N2" s="19">
        <v>30</v>
      </c>
      <c r="O2" s="19"/>
    </row>
    <row r="3" spans="1:15" x14ac:dyDescent="0.2">
      <c r="A3" s="6">
        <v>42031</v>
      </c>
      <c r="B3" s="2"/>
      <c r="C3" s="2" t="s">
        <v>47</v>
      </c>
      <c r="D3" s="8"/>
      <c r="E3" s="19"/>
      <c r="G3" s="2" t="s">
        <v>38</v>
      </c>
      <c r="H3" s="2">
        <f>[1]Fevereiro!$F$19</f>
        <v>222.93299999999999</v>
      </c>
      <c r="I3" s="19">
        <v>2.532</v>
      </c>
      <c r="J3" s="19">
        <f t="shared" ref="J3:J13" si="0">H3*I3</f>
        <v>564.46635600000002</v>
      </c>
      <c r="L3" s="2" t="s">
        <v>38</v>
      </c>
      <c r="M3" s="8"/>
      <c r="N3" s="19">
        <v>30</v>
      </c>
      <c r="O3" s="19"/>
    </row>
    <row r="4" spans="1:15" x14ac:dyDescent="0.2">
      <c r="A4" s="3">
        <v>42034</v>
      </c>
      <c r="B4" s="2">
        <v>100985</v>
      </c>
      <c r="C4" s="2" t="s">
        <v>48</v>
      </c>
      <c r="D4" s="8">
        <v>657</v>
      </c>
      <c r="E4" s="19">
        <v>279.8</v>
      </c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>
        <v>42060</v>
      </c>
      <c r="B5" s="2"/>
      <c r="C5" s="2" t="s">
        <v>51</v>
      </c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 t="s">
        <v>52</v>
      </c>
      <c r="D6" s="8"/>
      <c r="E6" s="19">
        <v>1000</v>
      </c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>
        <v>42060</v>
      </c>
      <c r="B7" s="2"/>
      <c r="C7" s="25" t="s">
        <v>53</v>
      </c>
      <c r="D7" s="8"/>
      <c r="E7" s="19">
        <v>51</v>
      </c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>
        <v>42065</v>
      </c>
      <c r="B8" s="2"/>
      <c r="C8" s="2" t="s">
        <v>56</v>
      </c>
      <c r="D8" s="8">
        <v>688</v>
      </c>
      <c r="E8" s="19">
        <v>64.2</v>
      </c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16" t="s">
        <v>34</v>
      </c>
      <c r="H14" s="117"/>
      <c r="I14" s="118"/>
      <c r="J14" s="20"/>
      <c r="L14" s="116" t="s">
        <v>34</v>
      </c>
      <c r="M14" s="117"/>
      <c r="N14" s="118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34"/>
      <c r="B21" s="34"/>
      <c r="C21" s="34"/>
      <c r="D21" s="35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32"/>
      <c r="E22" s="33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6"/>
      <c r="B23" s="26"/>
      <c r="C23" s="26"/>
      <c r="D23" s="31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19" t="s">
        <v>34</v>
      </c>
      <c r="B29" s="120"/>
      <c r="C29" s="120"/>
      <c r="D29" s="121"/>
      <c r="E29" s="24">
        <f>SUM(E3:E28)</f>
        <v>1395</v>
      </c>
      <c r="G29" s="116" t="s">
        <v>34</v>
      </c>
      <c r="H29" s="117"/>
      <c r="I29" s="118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22" t="s">
        <v>46</v>
      </c>
      <c r="B32" s="122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>E4+J2+J17+J32+O2+T2</f>
        <v>373.53970400000003</v>
      </c>
      <c r="D33"/>
      <c r="G33" s="2" t="s">
        <v>38</v>
      </c>
      <c r="H33" s="8"/>
      <c r="I33" s="19">
        <v>132</v>
      </c>
      <c r="J33" s="19">
        <f t="shared" ref="J33:J43" si="2">H33*I33</f>
        <v>0</v>
      </c>
    </row>
    <row r="34" spans="1:10" x14ac:dyDescent="0.2">
      <c r="A34" s="2" t="s">
        <v>38</v>
      </c>
      <c r="B34" s="23">
        <f>E6+E7</f>
        <v>1051</v>
      </c>
      <c r="D34"/>
      <c r="G34" s="2" t="s">
        <v>39</v>
      </c>
      <c r="H34" s="8"/>
      <c r="I34" s="19">
        <v>132</v>
      </c>
      <c r="J34" s="19">
        <f t="shared" si="2"/>
        <v>0</v>
      </c>
    </row>
    <row r="35" spans="1:10" x14ac:dyDescent="0.2">
      <c r="A35" s="2" t="s">
        <v>39</v>
      </c>
      <c r="B35" s="23">
        <f t="shared" ref="B35:B44" si="3">E31+J4+J19+J34+O4+T4</f>
        <v>0</v>
      </c>
      <c r="D35"/>
      <c r="G35" s="2" t="s">
        <v>40</v>
      </c>
      <c r="H35" s="8"/>
      <c r="I35" s="19">
        <v>132</v>
      </c>
      <c r="J35" s="19">
        <f t="shared" si="2"/>
        <v>0</v>
      </c>
    </row>
    <row r="36" spans="1:10" x14ac:dyDescent="0.2">
      <c r="A36" s="2" t="s">
        <v>40</v>
      </c>
      <c r="B36" s="23">
        <f t="shared" si="3"/>
        <v>0</v>
      </c>
      <c r="D36"/>
      <c r="G36" s="2" t="s">
        <v>41</v>
      </c>
      <c r="H36" s="8"/>
      <c r="I36" s="19">
        <v>132</v>
      </c>
      <c r="J36" s="19">
        <f t="shared" si="2"/>
        <v>0</v>
      </c>
    </row>
    <row r="37" spans="1:10" x14ac:dyDescent="0.2">
      <c r="A37" s="2" t="s">
        <v>41</v>
      </c>
      <c r="B37" s="23">
        <f t="shared" si="3"/>
        <v>0</v>
      </c>
      <c r="D37"/>
      <c r="G37" s="2" t="s">
        <v>27</v>
      </c>
      <c r="H37" s="8"/>
      <c r="I37" s="19">
        <v>132</v>
      </c>
      <c r="J37" s="19">
        <f t="shared" si="2"/>
        <v>0</v>
      </c>
    </row>
    <row r="38" spans="1:10" x14ac:dyDescent="0.2">
      <c r="A38" s="2" t="s">
        <v>27</v>
      </c>
      <c r="B38" s="23">
        <f t="shared" si="3"/>
        <v>0</v>
      </c>
      <c r="D38"/>
      <c r="G38" s="2" t="s">
        <v>28</v>
      </c>
      <c r="H38" s="8"/>
      <c r="I38" s="19">
        <v>132</v>
      </c>
      <c r="J38" s="19">
        <f t="shared" si="2"/>
        <v>0</v>
      </c>
    </row>
    <row r="39" spans="1:10" x14ac:dyDescent="0.2">
      <c r="A39" s="2" t="s">
        <v>28</v>
      </c>
      <c r="B39" s="23">
        <f t="shared" si="3"/>
        <v>0</v>
      </c>
      <c r="D39"/>
      <c r="G39" s="2" t="s">
        <v>29</v>
      </c>
      <c r="H39" s="8"/>
      <c r="I39" s="19">
        <v>132</v>
      </c>
      <c r="J39" s="19">
        <f t="shared" si="2"/>
        <v>0</v>
      </c>
    </row>
    <row r="40" spans="1:10" x14ac:dyDescent="0.2">
      <c r="A40" s="2" t="s">
        <v>29</v>
      </c>
      <c r="B40" s="23">
        <f t="shared" si="3"/>
        <v>0</v>
      </c>
      <c r="D40"/>
      <c r="G40" s="2" t="s">
        <v>30</v>
      </c>
      <c r="H40" s="8"/>
      <c r="I40" s="19">
        <v>132</v>
      </c>
      <c r="J40" s="19">
        <f t="shared" si="2"/>
        <v>0</v>
      </c>
    </row>
    <row r="41" spans="1:10" x14ac:dyDescent="0.2">
      <c r="A41" s="2" t="s">
        <v>30</v>
      </c>
      <c r="B41" s="23">
        <f t="shared" si="3"/>
        <v>0</v>
      </c>
      <c r="D41"/>
      <c r="G41" s="2" t="s">
        <v>31</v>
      </c>
      <c r="H41" s="8"/>
      <c r="I41" s="19">
        <v>132</v>
      </c>
      <c r="J41" s="19">
        <f t="shared" si="2"/>
        <v>0</v>
      </c>
    </row>
    <row r="42" spans="1:10" x14ac:dyDescent="0.2">
      <c r="A42" s="2" t="s">
        <v>31</v>
      </c>
      <c r="B42" s="23">
        <f t="shared" si="3"/>
        <v>0</v>
      </c>
      <c r="D42"/>
      <c r="G42" s="2" t="s">
        <v>32</v>
      </c>
      <c r="H42" s="8"/>
      <c r="I42" s="19">
        <v>132</v>
      </c>
      <c r="J42" s="19">
        <f t="shared" si="2"/>
        <v>0</v>
      </c>
    </row>
    <row r="43" spans="1:10" x14ac:dyDescent="0.2">
      <c r="A43" s="2" t="s">
        <v>32</v>
      </c>
      <c r="B43" s="23">
        <f t="shared" si="3"/>
        <v>0</v>
      </c>
      <c r="D43"/>
      <c r="G43" s="2" t="s">
        <v>33</v>
      </c>
      <c r="H43" s="8"/>
      <c r="I43" s="19">
        <v>132</v>
      </c>
      <c r="J43" s="19">
        <f t="shared" si="2"/>
        <v>0</v>
      </c>
    </row>
    <row r="44" spans="1:10" x14ac:dyDescent="0.2">
      <c r="A44" s="2" t="s">
        <v>33</v>
      </c>
      <c r="B44" s="23">
        <f t="shared" si="3"/>
        <v>0</v>
      </c>
      <c r="D44"/>
      <c r="G44" s="116" t="s">
        <v>34</v>
      </c>
      <c r="H44" s="117"/>
      <c r="I44" s="118"/>
      <c r="J44" s="20"/>
    </row>
    <row r="45" spans="1:10" x14ac:dyDescent="0.2">
      <c r="A45" s="2" t="s">
        <v>34</v>
      </c>
      <c r="B45" s="23">
        <f>SUM(B33:B44)</f>
        <v>1424.539704</v>
      </c>
    </row>
  </sheetData>
  <mergeCells count="8">
    <mergeCell ref="G44:I44"/>
    <mergeCell ref="A29:D29"/>
    <mergeCell ref="A32:B32"/>
    <mergeCell ref="L1:O1"/>
    <mergeCell ref="L14:N14"/>
    <mergeCell ref="A1:C1"/>
    <mergeCell ref="G14:I14"/>
    <mergeCell ref="G29:I29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19" sqref="L19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9.42578125" bestFit="1" customWidth="1"/>
    <col min="7" max="7" width="10" bestFit="1" customWidth="1"/>
    <col min="13" max="13" width="0" hidden="1" customWidth="1"/>
  </cols>
  <sheetData>
    <row r="1" spans="1:15" x14ac:dyDescent="0.2">
      <c r="A1" s="126" t="s">
        <v>3</v>
      </c>
      <c r="B1" s="127"/>
      <c r="C1" s="128"/>
      <c r="D1" s="17"/>
      <c r="E1" s="18"/>
      <c r="G1" s="27" t="s">
        <v>54</v>
      </c>
      <c r="H1" s="21" t="s">
        <v>36</v>
      </c>
      <c r="I1" s="21" t="s">
        <v>6</v>
      </c>
      <c r="J1" s="21" t="s">
        <v>34</v>
      </c>
      <c r="L1" s="123" t="s">
        <v>50</v>
      </c>
      <c r="M1" s="124"/>
      <c r="N1" s="124"/>
      <c r="O1" s="125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47.424999999999997</v>
      </c>
      <c r="I2" s="19">
        <v>2.7</v>
      </c>
      <c r="J2" s="19">
        <f>H2*I2</f>
        <v>128.04750000000001</v>
      </c>
      <c r="L2" s="2" t="s">
        <v>37</v>
      </c>
      <c r="M2" s="8"/>
      <c r="N2" s="19">
        <v>30</v>
      </c>
      <c r="O2" s="19"/>
    </row>
    <row r="3" spans="1:15" x14ac:dyDescent="0.2">
      <c r="A3" s="3">
        <v>42060</v>
      </c>
      <c r="B3" s="2"/>
      <c r="C3" s="2" t="s">
        <v>55</v>
      </c>
      <c r="D3" s="8"/>
      <c r="E3" s="19">
        <v>510</v>
      </c>
      <c r="G3" s="2" t="s">
        <v>38</v>
      </c>
      <c r="H3" s="2"/>
      <c r="I3" s="19">
        <v>2.7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2.7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2"/>
      <c r="B5" s="2"/>
      <c r="C5" s="2"/>
      <c r="D5" s="8"/>
      <c r="E5" s="19"/>
      <c r="G5" s="2" t="s">
        <v>40</v>
      </c>
      <c r="H5" s="2"/>
      <c r="I5" s="19">
        <v>2.7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2"/>
      <c r="B6" s="2"/>
      <c r="C6" s="2"/>
      <c r="D6" s="8"/>
      <c r="E6" s="19"/>
      <c r="G6" s="2" t="s">
        <v>41</v>
      </c>
      <c r="H6" s="2"/>
      <c r="I6" s="19">
        <v>2.7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2"/>
      <c r="B7" s="2"/>
      <c r="C7" s="2"/>
      <c r="D7" s="8"/>
      <c r="E7" s="19"/>
      <c r="G7" s="2" t="s">
        <v>27</v>
      </c>
      <c r="H7" s="2"/>
      <c r="I7" s="19">
        <v>2.7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2"/>
      <c r="B8" s="2"/>
      <c r="C8" s="2"/>
      <c r="D8" s="8"/>
      <c r="E8" s="19"/>
      <c r="G8" s="2" t="s">
        <v>28</v>
      </c>
      <c r="H8" s="2"/>
      <c r="I8" s="19">
        <v>2.7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2"/>
      <c r="B9" s="2"/>
      <c r="C9" s="2"/>
      <c r="D9" s="8"/>
      <c r="E9" s="19"/>
      <c r="G9" s="2" t="s">
        <v>29</v>
      </c>
      <c r="H9" s="2"/>
      <c r="I9" s="19">
        <v>2.7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2"/>
      <c r="B10" s="2"/>
      <c r="C10" s="2"/>
      <c r="D10" s="8"/>
      <c r="E10" s="19"/>
      <c r="G10" s="2" t="s">
        <v>30</v>
      </c>
      <c r="H10" s="2"/>
      <c r="I10" s="19">
        <v>2.7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2"/>
      <c r="B11" s="2"/>
      <c r="C11" s="2"/>
      <c r="D11" s="8"/>
      <c r="E11" s="19"/>
      <c r="G11" s="2" t="s">
        <v>31</v>
      </c>
      <c r="H11" s="2"/>
      <c r="I11" s="19">
        <v>2.7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2"/>
      <c r="B12" s="2"/>
      <c r="C12" s="2"/>
      <c r="D12" s="8"/>
      <c r="E12" s="19"/>
      <c r="G12" s="2" t="s">
        <v>32</v>
      </c>
      <c r="H12" s="2"/>
      <c r="I12" s="19">
        <v>2.7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2"/>
      <c r="B13" s="2"/>
      <c r="C13" s="2"/>
      <c r="D13" s="8"/>
      <c r="E13" s="19"/>
      <c r="G13" s="2" t="s">
        <v>33</v>
      </c>
      <c r="H13" s="2"/>
      <c r="I13" s="19">
        <v>2.7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16" t="s">
        <v>34</v>
      </c>
      <c r="H14" s="117"/>
      <c r="I14" s="118"/>
      <c r="J14" s="20">
        <f>SUM(J2:J13)</f>
        <v>128.04750000000001</v>
      </c>
      <c r="L14" s="116" t="s">
        <v>34</v>
      </c>
      <c r="M14" s="117"/>
      <c r="N14" s="118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</row>
    <row r="17" spans="1:5" x14ac:dyDescent="0.2">
      <c r="A17" s="2"/>
      <c r="B17" s="2"/>
      <c r="C17" s="2"/>
      <c r="D17" s="8"/>
      <c r="E17" s="19"/>
    </row>
    <row r="18" spans="1:5" x14ac:dyDescent="0.2">
      <c r="A18" s="2"/>
      <c r="B18" s="2"/>
      <c r="C18" s="2"/>
      <c r="D18" s="8"/>
      <c r="E18" s="19"/>
    </row>
    <row r="19" spans="1:5" x14ac:dyDescent="0.2">
      <c r="A19" s="2"/>
      <c r="B19" s="2"/>
      <c r="C19" s="2"/>
      <c r="D19" s="8"/>
      <c r="E19" s="19"/>
    </row>
    <row r="20" spans="1:5" x14ac:dyDescent="0.2">
      <c r="A20" s="2"/>
      <c r="B20" s="2"/>
      <c r="C20" s="2"/>
      <c r="D20" s="8"/>
      <c r="E20" s="19"/>
    </row>
    <row r="21" spans="1:5" x14ac:dyDescent="0.2">
      <c r="A21" s="2"/>
      <c r="B21" s="2"/>
      <c r="C21" s="2"/>
      <c r="D21" s="8"/>
      <c r="E21" s="19"/>
    </row>
    <row r="22" spans="1:5" x14ac:dyDescent="0.2">
      <c r="A22" s="2"/>
      <c r="B22" s="2"/>
      <c r="C22" s="2"/>
      <c r="D22" s="8"/>
      <c r="E22" s="19"/>
    </row>
    <row r="23" spans="1:5" x14ac:dyDescent="0.2">
      <c r="A23" s="2"/>
      <c r="B23" s="2"/>
      <c r="C23" s="2"/>
      <c r="D23" s="8"/>
      <c r="E23" s="19"/>
    </row>
    <row r="24" spans="1:5" x14ac:dyDescent="0.2">
      <c r="A24" s="2"/>
      <c r="B24" s="2"/>
      <c r="C24" s="2"/>
      <c r="D24" s="8"/>
      <c r="E24" s="19"/>
    </row>
    <row r="25" spans="1:5" x14ac:dyDescent="0.2">
      <c r="A25" s="2"/>
      <c r="B25" s="2"/>
      <c r="C25" s="2"/>
      <c r="D25" s="8"/>
      <c r="E25" s="19"/>
    </row>
    <row r="26" spans="1:5" x14ac:dyDescent="0.2">
      <c r="A26" s="2"/>
      <c r="B26" s="2"/>
      <c r="C26" s="2"/>
      <c r="D26" s="8"/>
      <c r="E26" s="19"/>
    </row>
    <row r="27" spans="1:5" x14ac:dyDescent="0.2">
      <c r="A27" s="2"/>
      <c r="B27" s="2"/>
      <c r="C27" s="2"/>
      <c r="D27" s="8"/>
      <c r="E27" s="19"/>
    </row>
    <row r="28" spans="1:5" x14ac:dyDescent="0.2">
      <c r="A28" s="2"/>
      <c r="B28" s="2"/>
      <c r="C28" s="2"/>
      <c r="D28" s="8"/>
      <c r="E28" s="19"/>
    </row>
    <row r="29" spans="1:5" x14ac:dyDescent="0.2">
      <c r="A29" s="119" t="s">
        <v>34</v>
      </c>
      <c r="B29" s="120"/>
      <c r="C29" s="120"/>
      <c r="D29" s="121"/>
      <c r="E29" s="24">
        <f>SUM(E3:E28)</f>
        <v>510</v>
      </c>
    </row>
    <row r="31" spans="1:5" x14ac:dyDescent="0.2">
      <c r="D31"/>
    </row>
    <row r="32" spans="1:5" x14ac:dyDescent="0.2">
      <c r="A32" s="122" t="s">
        <v>46</v>
      </c>
      <c r="B32" s="122"/>
      <c r="D32"/>
    </row>
    <row r="33" spans="1:4" x14ac:dyDescent="0.2">
      <c r="A33" s="2" t="s">
        <v>37</v>
      </c>
      <c r="B33" s="23">
        <f>J2+J17+J32+O2+T2</f>
        <v>128.04750000000001</v>
      </c>
      <c r="D33"/>
    </row>
    <row r="34" spans="1:4" x14ac:dyDescent="0.2">
      <c r="A34" s="2" t="s">
        <v>38</v>
      </c>
      <c r="B34" s="23">
        <f>E3</f>
        <v>510</v>
      </c>
      <c r="D34"/>
    </row>
    <row r="35" spans="1:4" x14ac:dyDescent="0.2">
      <c r="A35" s="2" t="s">
        <v>39</v>
      </c>
      <c r="B35" s="23">
        <f t="shared" ref="B35:B44" si="1">E13+J4+J19+J34</f>
        <v>0</v>
      </c>
      <c r="D35"/>
    </row>
    <row r="36" spans="1:4" x14ac:dyDescent="0.2">
      <c r="A36" s="2" t="s">
        <v>40</v>
      </c>
      <c r="B36" s="23">
        <f t="shared" si="1"/>
        <v>0</v>
      </c>
      <c r="D36"/>
    </row>
    <row r="37" spans="1:4" x14ac:dyDescent="0.2">
      <c r="A37" s="2" t="s">
        <v>41</v>
      </c>
      <c r="B37" s="23">
        <f t="shared" si="1"/>
        <v>0</v>
      </c>
      <c r="D37"/>
    </row>
    <row r="38" spans="1:4" x14ac:dyDescent="0.2">
      <c r="A38" s="2" t="s">
        <v>27</v>
      </c>
      <c r="B38" s="23">
        <f t="shared" si="1"/>
        <v>0</v>
      </c>
      <c r="D38"/>
    </row>
    <row r="39" spans="1:4" x14ac:dyDescent="0.2">
      <c r="A39" s="2" t="s">
        <v>28</v>
      </c>
      <c r="B39" s="23">
        <f t="shared" si="1"/>
        <v>0</v>
      </c>
      <c r="D39"/>
    </row>
    <row r="40" spans="1:4" x14ac:dyDescent="0.2">
      <c r="A40" s="2" t="s">
        <v>29</v>
      </c>
      <c r="B40" s="23">
        <f t="shared" si="1"/>
        <v>0</v>
      </c>
      <c r="D40"/>
    </row>
    <row r="41" spans="1:4" x14ac:dyDescent="0.2">
      <c r="A41" s="2" t="s">
        <v>30</v>
      </c>
      <c r="B41" s="23">
        <f t="shared" si="1"/>
        <v>0</v>
      </c>
      <c r="D41"/>
    </row>
    <row r="42" spans="1:4" x14ac:dyDescent="0.2">
      <c r="A42" s="2" t="s">
        <v>31</v>
      </c>
      <c r="B42" s="23">
        <f t="shared" si="1"/>
        <v>0</v>
      </c>
      <c r="D42"/>
    </row>
    <row r="43" spans="1:4" x14ac:dyDescent="0.2">
      <c r="A43" s="2" t="s">
        <v>32</v>
      </c>
      <c r="B43" s="23">
        <f t="shared" si="1"/>
        <v>0</v>
      </c>
      <c r="D43"/>
    </row>
    <row r="44" spans="1:4" x14ac:dyDescent="0.2">
      <c r="A44" s="2" t="s">
        <v>33</v>
      </c>
      <c r="B44" s="23">
        <f t="shared" si="1"/>
        <v>0</v>
      </c>
      <c r="D44"/>
    </row>
    <row r="45" spans="1:4" x14ac:dyDescent="0.2">
      <c r="A45" s="2" t="s">
        <v>34</v>
      </c>
      <c r="B45" s="23">
        <f>SUM(B33:B44)</f>
        <v>638.04750000000001</v>
      </c>
    </row>
  </sheetData>
  <mergeCells count="6">
    <mergeCell ref="A32:B32"/>
    <mergeCell ref="A1:C1"/>
    <mergeCell ref="L1:O1"/>
    <mergeCell ref="G14:I14"/>
    <mergeCell ref="L14:N14"/>
    <mergeCell ref="A29:D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3" workbookViewId="0">
      <selection activeCell="C3" sqref="C3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26" t="s">
        <v>3</v>
      </c>
      <c r="B1" s="127"/>
      <c r="C1" s="128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23" t="s">
        <v>50</v>
      </c>
      <c r="M1" s="124"/>
      <c r="N1" s="124"/>
      <c r="O1" s="125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/>
      <c r="I2" s="19">
        <v>2.532</v>
      </c>
      <c r="J2" s="19">
        <f>H2*I2</f>
        <v>0</v>
      </c>
      <c r="L2" s="2" t="s">
        <v>37</v>
      </c>
      <c r="M2" s="8"/>
      <c r="N2" s="19">
        <v>30</v>
      </c>
      <c r="O2" s="19"/>
    </row>
    <row r="3" spans="1:15" x14ac:dyDescent="0.2">
      <c r="A3" s="3">
        <v>42047</v>
      </c>
      <c r="B3" s="2"/>
      <c r="C3" s="2" t="s">
        <v>52</v>
      </c>
      <c r="D3" s="8"/>
      <c r="E3" s="19">
        <v>1000</v>
      </c>
      <c r="G3" s="2" t="s">
        <v>38</v>
      </c>
      <c r="H3" s="2"/>
      <c r="I3" s="19">
        <v>2.532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/>
      <c r="B5" s="2"/>
      <c r="C5" s="2"/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/>
      <c r="D6" s="8"/>
      <c r="E6" s="19"/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/>
      <c r="B7" s="2"/>
      <c r="C7" s="2"/>
      <c r="D7" s="8"/>
      <c r="E7" s="19"/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/>
      <c r="B8" s="2"/>
      <c r="C8" s="2"/>
      <c r="D8" s="8"/>
      <c r="E8" s="19"/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16" t="s">
        <v>34</v>
      </c>
      <c r="H14" s="117"/>
      <c r="I14" s="118"/>
      <c r="J14" s="20"/>
      <c r="L14" s="116" t="s">
        <v>34</v>
      </c>
      <c r="M14" s="117"/>
      <c r="N14" s="118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2"/>
      <c r="B21" s="2"/>
      <c r="C21" s="2"/>
      <c r="D21" s="8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8"/>
      <c r="E22" s="19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"/>
      <c r="B23" s="2"/>
      <c r="C23" s="2"/>
      <c r="D23" s="8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19" t="s">
        <v>34</v>
      </c>
      <c r="B29" s="120"/>
      <c r="C29" s="120"/>
      <c r="D29" s="121"/>
      <c r="E29" s="24">
        <f>SUM(E3:E28)</f>
        <v>1000</v>
      </c>
      <c r="G29" s="116" t="s">
        <v>34</v>
      </c>
      <c r="H29" s="117"/>
      <c r="I29" s="118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22" t="s">
        <v>46</v>
      </c>
      <c r="B32" s="122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 t="shared" ref="B33:B44" si="2">E29+J2+J17+J32+O2+T2</f>
        <v>1000</v>
      </c>
      <c r="D33"/>
      <c r="G33" s="2" t="s">
        <v>38</v>
      </c>
      <c r="H33" s="8"/>
      <c r="I33" s="19">
        <v>132</v>
      </c>
      <c r="J33" s="19">
        <f t="shared" ref="J33:J43" si="3">H33*I33</f>
        <v>0</v>
      </c>
    </row>
    <row r="34" spans="1:10" x14ac:dyDescent="0.2">
      <c r="A34" s="2" t="s">
        <v>38</v>
      </c>
      <c r="B34" s="23">
        <f t="shared" si="2"/>
        <v>0</v>
      </c>
      <c r="D34"/>
      <c r="G34" s="2" t="s">
        <v>39</v>
      </c>
      <c r="H34" s="8"/>
      <c r="I34" s="19">
        <v>132</v>
      </c>
      <c r="J34" s="19">
        <f t="shared" si="3"/>
        <v>0</v>
      </c>
    </row>
    <row r="35" spans="1:10" x14ac:dyDescent="0.2">
      <c r="A35" s="2" t="s">
        <v>39</v>
      </c>
      <c r="B35" s="23">
        <f t="shared" si="2"/>
        <v>0</v>
      </c>
      <c r="D35"/>
      <c r="G35" s="2" t="s">
        <v>40</v>
      </c>
      <c r="H35" s="8"/>
      <c r="I35" s="19">
        <v>132</v>
      </c>
      <c r="J35" s="19">
        <f t="shared" si="3"/>
        <v>0</v>
      </c>
    </row>
    <row r="36" spans="1:10" x14ac:dyDescent="0.2">
      <c r="A36" s="2" t="s">
        <v>40</v>
      </c>
      <c r="B36" s="23">
        <f t="shared" si="2"/>
        <v>0</v>
      </c>
      <c r="D36"/>
      <c r="G36" s="2" t="s">
        <v>41</v>
      </c>
      <c r="H36" s="8"/>
      <c r="I36" s="19">
        <v>132</v>
      </c>
      <c r="J36" s="19">
        <f t="shared" si="3"/>
        <v>0</v>
      </c>
    </row>
    <row r="37" spans="1:10" x14ac:dyDescent="0.2">
      <c r="A37" s="2" t="s">
        <v>41</v>
      </c>
      <c r="B37" s="23">
        <f t="shared" si="2"/>
        <v>0</v>
      </c>
      <c r="D37"/>
      <c r="G37" s="2" t="s">
        <v>27</v>
      </c>
      <c r="H37" s="8"/>
      <c r="I37" s="19">
        <v>132</v>
      </c>
      <c r="J37" s="19">
        <f t="shared" si="3"/>
        <v>0</v>
      </c>
    </row>
    <row r="38" spans="1:10" x14ac:dyDescent="0.2">
      <c r="A38" s="2" t="s">
        <v>27</v>
      </c>
      <c r="B38" s="23">
        <f t="shared" si="2"/>
        <v>0</v>
      </c>
      <c r="D38"/>
      <c r="G38" s="2" t="s">
        <v>28</v>
      </c>
      <c r="H38" s="8"/>
      <c r="I38" s="19">
        <v>132</v>
      </c>
      <c r="J38" s="19">
        <f t="shared" si="3"/>
        <v>0</v>
      </c>
    </row>
    <row r="39" spans="1:10" x14ac:dyDescent="0.2">
      <c r="A39" s="2" t="s">
        <v>28</v>
      </c>
      <c r="B39" s="23">
        <f t="shared" si="2"/>
        <v>0</v>
      </c>
      <c r="D39"/>
      <c r="G39" s="2" t="s">
        <v>29</v>
      </c>
      <c r="H39" s="8"/>
      <c r="I39" s="19">
        <v>132</v>
      </c>
      <c r="J39" s="19">
        <f t="shared" si="3"/>
        <v>0</v>
      </c>
    </row>
    <row r="40" spans="1:10" x14ac:dyDescent="0.2">
      <c r="A40" s="2" t="s">
        <v>29</v>
      </c>
      <c r="B40" s="23">
        <f t="shared" si="2"/>
        <v>0</v>
      </c>
      <c r="D40"/>
      <c r="G40" s="2" t="s">
        <v>30</v>
      </c>
      <c r="H40" s="8"/>
      <c r="I40" s="19">
        <v>132</v>
      </c>
      <c r="J40" s="19">
        <f t="shared" si="3"/>
        <v>0</v>
      </c>
    </row>
    <row r="41" spans="1:10" x14ac:dyDescent="0.2">
      <c r="A41" s="2" t="s">
        <v>30</v>
      </c>
      <c r="B41" s="23">
        <f t="shared" si="2"/>
        <v>0</v>
      </c>
      <c r="D41"/>
      <c r="G41" s="2" t="s">
        <v>31</v>
      </c>
      <c r="H41" s="8"/>
      <c r="I41" s="19">
        <v>132</v>
      </c>
      <c r="J41" s="19">
        <f t="shared" si="3"/>
        <v>0</v>
      </c>
    </row>
    <row r="42" spans="1:10" x14ac:dyDescent="0.2">
      <c r="A42" s="2" t="s">
        <v>31</v>
      </c>
      <c r="B42" s="23">
        <f t="shared" si="2"/>
        <v>0</v>
      </c>
      <c r="D42"/>
      <c r="G42" s="2" t="s">
        <v>32</v>
      </c>
      <c r="H42" s="8"/>
      <c r="I42" s="19">
        <v>132</v>
      </c>
      <c r="J42" s="19">
        <f t="shared" si="3"/>
        <v>0</v>
      </c>
    </row>
    <row r="43" spans="1:10" x14ac:dyDescent="0.2">
      <c r="A43" s="2" t="s">
        <v>32</v>
      </c>
      <c r="B43" s="23">
        <f t="shared" si="2"/>
        <v>0</v>
      </c>
      <c r="D43"/>
      <c r="G43" s="2" t="s">
        <v>33</v>
      </c>
      <c r="H43" s="8"/>
      <c r="I43" s="19">
        <v>132</v>
      </c>
      <c r="J43" s="19">
        <f t="shared" si="3"/>
        <v>0</v>
      </c>
    </row>
    <row r="44" spans="1:10" x14ac:dyDescent="0.2">
      <c r="A44" s="2" t="s">
        <v>33</v>
      </c>
      <c r="B44" s="23">
        <f t="shared" si="2"/>
        <v>0</v>
      </c>
      <c r="D44"/>
      <c r="G44" s="116" t="s">
        <v>34</v>
      </c>
      <c r="H44" s="117"/>
      <c r="I44" s="118"/>
      <c r="J44" s="20"/>
    </row>
    <row r="45" spans="1:10" x14ac:dyDescent="0.2">
      <c r="A45" s="2" t="s">
        <v>34</v>
      </c>
      <c r="B45" s="23">
        <f>SUM(B33:B44)</f>
        <v>1000</v>
      </c>
    </row>
  </sheetData>
  <mergeCells count="8">
    <mergeCell ref="A32:B32"/>
    <mergeCell ref="G44:I44"/>
    <mergeCell ref="A1:C1"/>
    <mergeCell ref="L1:O1"/>
    <mergeCell ref="G14:I14"/>
    <mergeCell ref="L14:N14"/>
    <mergeCell ref="A29:D29"/>
    <mergeCell ref="G29:I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8"/>
  <sheetViews>
    <sheetView view="pageBreakPreview" topLeftCell="A19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.140625" style="36" hidden="1" customWidth="1"/>
    <col min="9" max="9" width="11" bestFit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82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18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14.27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9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9" x14ac:dyDescent="0.2">
      <c r="A18" s="2"/>
      <c r="B18" s="107" t="s">
        <v>74</v>
      </c>
      <c r="C18" s="108"/>
      <c r="D18" s="109"/>
      <c r="E18" s="49"/>
      <c r="F18" s="41"/>
      <c r="G18" s="51">
        <v>387.19</v>
      </c>
    </row>
    <row r="19" spans="1:9" x14ac:dyDescent="0.2">
      <c r="A19" s="2"/>
      <c r="B19" s="107" t="s">
        <v>75</v>
      </c>
      <c r="C19" s="108"/>
      <c r="D19" s="109"/>
      <c r="E19" s="49"/>
      <c r="F19" s="41"/>
      <c r="G19" s="51">
        <v>247.54</v>
      </c>
    </row>
    <row r="20" spans="1:9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9" x14ac:dyDescent="0.2">
      <c r="A21" s="98" t="s">
        <v>65</v>
      </c>
      <c r="B21" s="98"/>
      <c r="C21" s="98"/>
      <c r="D21" s="98"/>
      <c r="E21" s="98"/>
      <c r="F21" s="98"/>
      <c r="G21" s="52">
        <f>SUM(G13:G20)</f>
        <v>932.36</v>
      </c>
      <c r="I21" s="71"/>
    </row>
    <row r="23" spans="1:9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9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9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177.55</v>
      </c>
      <c r="H25" s="45"/>
    </row>
    <row r="26" spans="1:9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51.49</v>
      </c>
      <c r="H26" s="38"/>
    </row>
    <row r="27" spans="1:9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6.25</v>
      </c>
      <c r="H27" s="38"/>
    </row>
    <row r="28" spans="1:9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235.29000000000002</v>
      </c>
      <c r="H28" s="38"/>
    </row>
    <row r="29" spans="1:9" x14ac:dyDescent="0.2">
      <c r="A29" s="55"/>
      <c r="B29" s="106"/>
      <c r="C29" s="106"/>
      <c r="D29" s="106"/>
      <c r="E29" s="106"/>
      <c r="F29" s="106"/>
      <c r="G29" s="56"/>
      <c r="H29" s="60"/>
    </row>
    <row r="30" spans="1:9" x14ac:dyDescent="0.2">
      <c r="A30" s="99" t="s">
        <v>46</v>
      </c>
      <c r="B30" s="99"/>
      <c r="C30" s="99"/>
      <c r="D30" s="99"/>
      <c r="E30" s="99"/>
      <c r="F30" s="99"/>
      <c r="G30" s="63">
        <f>G21+G28</f>
        <v>1167.6500000000001</v>
      </c>
      <c r="H30" s="58"/>
    </row>
    <row r="32" spans="1:9" x14ac:dyDescent="0.2">
      <c r="A32" s="100" t="s">
        <v>49</v>
      </c>
      <c r="B32" s="100"/>
      <c r="C32" s="64">
        <v>4797.33</v>
      </c>
    </row>
    <row r="34" spans="1:8" x14ac:dyDescent="0.2">
      <c r="A34" s="110" t="s">
        <v>80</v>
      </c>
      <c r="B34" s="110"/>
      <c r="F34" s="104" t="s">
        <v>81</v>
      </c>
      <c r="G34" s="104"/>
      <c r="H34" s="37"/>
    </row>
    <row r="35" spans="1:8" x14ac:dyDescent="0.2">
      <c r="A35" s="103">
        <v>0</v>
      </c>
      <c r="B35" s="103"/>
      <c r="F35" s="105">
        <f>C32-G30</f>
        <v>3629.68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A56:H56"/>
    <mergeCell ref="A53:H53"/>
    <mergeCell ref="A54:H54"/>
    <mergeCell ref="A30:F30"/>
    <mergeCell ref="A32:B32"/>
    <mergeCell ref="A34:B34"/>
    <mergeCell ref="A37:H37"/>
    <mergeCell ref="A23:H23"/>
    <mergeCell ref="B14:D14"/>
    <mergeCell ref="B15:D15"/>
    <mergeCell ref="B18:D18"/>
    <mergeCell ref="A55:H55"/>
    <mergeCell ref="B12:H12"/>
    <mergeCell ref="A21:F21"/>
    <mergeCell ref="B17:D17"/>
    <mergeCell ref="E13:F13"/>
    <mergeCell ref="B13:D13"/>
    <mergeCell ref="A7:G7"/>
    <mergeCell ref="B19:D19"/>
    <mergeCell ref="B20:D20"/>
    <mergeCell ref="B16:D16"/>
    <mergeCell ref="A35:B35"/>
    <mergeCell ref="F34:G34"/>
    <mergeCell ref="F35:G35"/>
    <mergeCell ref="B24:F24"/>
    <mergeCell ref="A28:F28"/>
    <mergeCell ref="B25:F25"/>
    <mergeCell ref="B26:F26"/>
    <mergeCell ref="B27:F27"/>
    <mergeCell ref="B29:F29"/>
    <mergeCell ref="A9:H9"/>
    <mergeCell ref="C10:H10"/>
    <mergeCell ref="A11:H1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21" sqref="L21"/>
    </sheetView>
  </sheetViews>
  <sheetFormatPr defaultRowHeight="12.75" x14ac:dyDescent="0.2"/>
  <cols>
    <col min="1" max="1" width="9.7109375" bestFit="1" customWidth="1"/>
    <col min="2" max="2" width="10.140625" bestFit="1" customWidth="1"/>
    <col min="3" max="3" width="9.140625" style="1"/>
    <col min="4" max="4" width="26" bestFit="1" customWidth="1"/>
  </cols>
  <sheetData>
    <row r="1" spans="1:11" s="1" customFormat="1" x14ac:dyDescent="0.2">
      <c r="A1" s="14" t="s">
        <v>4</v>
      </c>
      <c r="B1" s="14" t="s">
        <v>9</v>
      </c>
      <c r="C1" s="14" t="s">
        <v>1</v>
      </c>
      <c r="D1" s="14" t="s">
        <v>11</v>
      </c>
      <c r="E1" s="15"/>
    </row>
    <row r="2" spans="1:11" x14ac:dyDescent="0.2">
      <c r="A2" s="5" t="s">
        <v>13</v>
      </c>
      <c r="B2" s="6"/>
      <c r="C2" s="12"/>
      <c r="D2" s="5"/>
      <c r="E2" s="5"/>
    </row>
    <row r="3" spans="1:11" x14ac:dyDescent="0.2">
      <c r="A3" s="2" t="s">
        <v>10</v>
      </c>
      <c r="B3" s="3">
        <v>41872</v>
      </c>
      <c r="C3" s="7">
        <v>18082</v>
      </c>
      <c r="D3" s="2" t="s">
        <v>7</v>
      </c>
      <c r="E3" s="13"/>
    </row>
    <row r="4" spans="1:11" x14ac:dyDescent="0.2">
      <c r="A4" s="2" t="s">
        <v>12</v>
      </c>
      <c r="B4" s="3">
        <v>41880</v>
      </c>
      <c r="C4" s="7">
        <v>22378</v>
      </c>
      <c r="D4" s="2" t="s">
        <v>7</v>
      </c>
      <c r="E4" s="13"/>
    </row>
    <row r="5" spans="1:11" x14ac:dyDescent="0.2">
      <c r="A5" s="2" t="s">
        <v>14</v>
      </c>
      <c r="B5" s="3">
        <v>41856</v>
      </c>
      <c r="C5" s="7">
        <v>21023</v>
      </c>
      <c r="D5" s="2" t="s">
        <v>7</v>
      </c>
      <c r="E5" s="13"/>
    </row>
    <row r="6" spans="1:11" x14ac:dyDescent="0.2">
      <c r="A6" s="5" t="s">
        <v>15</v>
      </c>
      <c r="B6" s="16"/>
      <c r="C6" s="16"/>
      <c r="D6" s="16"/>
      <c r="E6" s="5"/>
    </row>
    <row r="7" spans="1:11" x14ac:dyDescent="0.2">
      <c r="A7" s="2" t="s">
        <v>16</v>
      </c>
      <c r="B7" s="3">
        <v>41830</v>
      </c>
      <c r="C7" s="7">
        <v>19784</v>
      </c>
      <c r="D7" s="2" t="s">
        <v>7</v>
      </c>
      <c r="E7" s="13"/>
    </row>
    <row r="8" spans="1:11" x14ac:dyDescent="0.2">
      <c r="A8" s="5" t="s">
        <v>17</v>
      </c>
      <c r="B8" s="9"/>
      <c r="C8" s="10"/>
      <c r="D8" s="11"/>
      <c r="E8" s="5"/>
    </row>
    <row r="9" spans="1:11" x14ac:dyDescent="0.2">
      <c r="A9" s="2" t="s">
        <v>18</v>
      </c>
      <c r="B9" s="3">
        <v>41843</v>
      </c>
      <c r="C9" s="8">
        <v>25000</v>
      </c>
      <c r="D9" s="2" t="s">
        <v>8</v>
      </c>
      <c r="E9" s="13"/>
    </row>
    <row r="10" spans="1:11" x14ac:dyDescent="0.2">
      <c r="A10" s="2" t="s">
        <v>19</v>
      </c>
      <c r="B10" s="3">
        <v>41800</v>
      </c>
      <c r="C10" s="7">
        <v>20767</v>
      </c>
      <c r="D10" s="2" t="s">
        <v>8</v>
      </c>
      <c r="E10" s="13"/>
    </row>
    <row r="11" spans="1:11" x14ac:dyDescent="0.2">
      <c r="A11" s="5" t="s">
        <v>20</v>
      </c>
      <c r="B11" s="9"/>
      <c r="C11" s="10"/>
      <c r="D11" s="11"/>
      <c r="E11" s="5"/>
    </row>
    <row r="12" spans="1:11" x14ac:dyDescent="0.2">
      <c r="A12" s="2" t="s">
        <v>21</v>
      </c>
      <c r="B12" s="3">
        <v>41836</v>
      </c>
      <c r="C12" s="7">
        <v>30720</v>
      </c>
      <c r="D12" s="2" t="s">
        <v>8</v>
      </c>
      <c r="E12" s="13"/>
    </row>
    <row r="13" spans="1:11" x14ac:dyDescent="0.2">
      <c r="A13" s="5" t="s">
        <v>22</v>
      </c>
      <c r="B13" s="9"/>
      <c r="C13" s="10"/>
      <c r="D13" s="11"/>
      <c r="E13" s="5"/>
    </row>
    <row r="14" spans="1:11" x14ac:dyDescent="0.2">
      <c r="A14" s="2" t="s">
        <v>23</v>
      </c>
      <c r="B14" s="3">
        <v>41884</v>
      </c>
      <c r="C14" s="7">
        <v>95111</v>
      </c>
      <c r="D14" s="2" t="s">
        <v>8</v>
      </c>
      <c r="E14" s="13"/>
    </row>
    <row r="15" spans="1:11" x14ac:dyDescent="0.2">
      <c r="A15" s="5" t="s">
        <v>5</v>
      </c>
      <c r="B15" s="5"/>
      <c r="C15" s="12"/>
      <c r="D15" s="5"/>
      <c r="E15" s="5"/>
    </row>
    <row r="16" spans="1:11" x14ac:dyDescent="0.2">
      <c r="K16" t="s">
        <v>25</v>
      </c>
    </row>
    <row r="19" spans="5:5" x14ac:dyDescent="0.2">
      <c r="E19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6"/>
  <sheetViews>
    <sheetView view="pageBreakPreview" topLeftCell="A28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84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12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7.13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70"/>
      <c r="F14" s="7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9"/>
      <c r="G15" s="50">
        <v>4.05</v>
      </c>
    </row>
    <row r="16" spans="1:8" x14ac:dyDescent="0.2">
      <c r="A16" s="2"/>
      <c r="B16" s="82" t="s">
        <v>100</v>
      </c>
      <c r="C16" s="86"/>
      <c r="D16" s="83"/>
      <c r="E16" s="48"/>
      <c r="F16" s="69"/>
      <c r="G16" s="50">
        <v>123.23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f>18.96/2</f>
        <v>9.48</v>
      </c>
    </row>
    <row r="18" spans="1:8" x14ac:dyDescent="0.2">
      <c r="A18" s="2"/>
      <c r="B18" s="107" t="s">
        <v>74</v>
      </c>
      <c r="C18" s="108"/>
      <c r="D18" s="109"/>
      <c r="E18" s="49"/>
      <c r="F18" s="70"/>
      <c r="G18" s="51">
        <v>212.95</v>
      </c>
    </row>
    <row r="19" spans="1:8" x14ac:dyDescent="0.2">
      <c r="A19" s="2"/>
      <c r="B19" s="107" t="s">
        <v>75</v>
      </c>
      <c r="C19" s="108"/>
      <c r="D19" s="109"/>
      <c r="E19" s="49"/>
      <c r="F19" s="70"/>
      <c r="G19" s="51">
        <v>136.15</v>
      </c>
    </row>
    <row r="20" spans="1:8" x14ac:dyDescent="0.2">
      <c r="A20" s="2"/>
      <c r="B20" s="107" t="s">
        <v>76</v>
      </c>
      <c r="C20" s="108"/>
      <c r="D20" s="109"/>
      <c r="E20" s="49"/>
      <c r="F20" s="70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502.81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91.73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26.6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3.23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121.56000000000002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624.37</v>
      </c>
      <c r="H30" s="58"/>
    </row>
    <row r="32" spans="1:8" x14ac:dyDescent="0.2">
      <c r="A32" s="100" t="s">
        <v>49</v>
      </c>
      <c r="B32" s="100"/>
      <c r="C32" s="64">
        <v>2481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1856.63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</sheetData>
  <mergeCells count="33">
    <mergeCell ref="A55:H55"/>
    <mergeCell ref="A56:H56"/>
    <mergeCell ref="A53:H53"/>
    <mergeCell ref="A54:H54"/>
    <mergeCell ref="A32:B32"/>
    <mergeCell ref="A37:H37"/>
    <mergeCell ref="B17:D17"/>
    <mergeCell ref="A21:F21"/>
    <mergeCell ref="A23:H23"/>
    <mergeCell ref="B25:F25"/>
    <mergeCell ref="B26:F26"/>
    <mergeCell ref="B14:D14"/>
    <mergeCell ref="C10:H10"/>
    <mergeCell ref="A11:H11"/>
    <mergeCell ref="B12:H12"/>
    <mergeCell ref="E13:F13"/>
    <mergeCell ref="B13:D13"/>
    <mergeCell ref="A7:G7"/>
    <mergeCell ref="A28:F28"/>
    <mergeCell ref="B16:D16"/>
    <mergeCell ref="A34:B34"/>
    <mergeCell ref="A35:B35"/>
    <mergeCell ref="B27:F27"/>
    <mergeCell ref="F34:G34"/>
    <mergeCell ref="F35:G35"/>
    <mergeCell ref="B29:F29"/>
    <mergeCell ref="A30:F30"/>
    <mergeCell ref="B15:D15"/>
    <mergeCell ref="B19:D19"/>
    <mergeCell ref="B18:D18"/>
    <mergeCell ref="B20:D20"/>
    <mergeCell ref="B24:F24"/>
    <mergeCell ref="A9:H9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6"/>
  <sheetViews>
    <sheetView view="pageBreakPreview" topLeftCell="A25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85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12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7.14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4.05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123.24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f>18.96/2</f>
        <v>9.48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212.95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136.15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502.83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91.73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26.6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3.23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121.56000000000002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624.39</v>
      </c>
      <c r="H30" s="58"/>
    </row>
    <row r="32" spans="1:8" x14ac:dyDescent="0.2">
      <c r="A32" s="100" t="s">
        <v>49</v>
      </c>
      <c r="B32" s="100"/>
      <c r="C32" s="64">
        <v>2481.35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1856.96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</sheetData>
  <mergeCells count="33">
    <mergeCell ref="A21:F21"/>
    <mergeCell ref="A23:H23"/>
    <mergeCell ref="A55:H55"/>
    <mergeCell ref="A56:H56"/>
    <mergeCell ref="A53:H53"/>
    <mergeCell ref="A54:H54"/>
    <mergeCell ref="A28:F28"/>
    <mergeCell ref="A30:F30"/>
    <mergeCell ref="A32:B32"/>
    <mergeCell ref="A37:H37"/>
    <mergeCell ref="F34:G34"/>
    <mergeCell ref="F35:G35"/>
    <mergeCell ref="E13:F13"/>
    <mergeCell ref="B13:D13"/>
    <mergeCell ref="B18:D18"/>
    <mergeCell ref="B19:D19"/>
    <mergeCell ref="B20:D20"/>
    <mergeCell ref="A7:G7"/>
    <mergeCell ref="B15:D15"/>
    <mergeCell ref="B16:D16"/>
    <mergeCell ref="A34:B34"/>
    <mergeCell ref="A35:B35"/>
    <mergeCell ref="B17:D17"/>
    <mergeCell ref="B24:F24"/>
    <mergeCell ref="B25:F25"/>
    <mergeCell ref="B26:F26"/>
    <mergeCell ref="B27:F27"/>
    <mergeCell ref="B29:F29"/>
    <mergeCell ref="A9:H9"/>
    <mergeCell ref="C10:H10"/>
    <mergeCell ref="A11:H11"/>
    <mergeCell ref="B12:H12"/>
    <mergeCell ref="B14:D1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6"/>
  <sheetViews>
    <sheetView view="pageBreakPreview" topLeftCell="A22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  <col min="9" max="9" width="9.85546875" bestFit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86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22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14.27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9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9" x14ac:dyDescent="0.2">
      <c r="A18" s="2"/>
      <c r="B18" s="107" t="s">
        <v>74</v>
      </c>
      <c r="C18" s="108"/>
      <c r="D18" s="109"/>
      <c r="E18" s="49"/>
      <c r="F18" s="41"/>
      <c r="G18" s="51">
        <v>425.9</v>
      </c>
    </row>
    <row r="19" spans="1:9" x14ac:dyDescent="0.2">
      <c r="A19" s="2"/>
      <c r="B19" s="107" t="s">
        <v>75</v>
      </c>
      <c r="C19" s="108"/>
      <c r="D19" s="109"/>
      <c r="E19" s="49"/>
      <c r="F19" s="41"/>
      <c r="G19" s="51">
        <f>136.15*2</f>
        <v>272.3</v>
      </c>
    </row>
    <row r="20" spans="1:9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9" x14ac:dyDescent="0.2">
      <c r="A21" s="98" t="s">
        <v>65</v>
      </c>
      <c r="B21" s="98"/>
      <c r="C21" s="98"/>
      <c r="D21" s="98"/>
      <c r="E21" s="98"/>
      <c r="F21" s="98"/>
      <c r="G21" s="52">
        <f>SUM(G13:G20)</f>
        <v>995.83</v>
      </c>
      <c r="I21" s="71"/>
    </row>
    <row r="23" spans="1:9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9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9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163.22999999999999</v>
      </c>
      <c r="H25" s="45"/>
    </row>
    <row r="26" spans="1:9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47.35</v>
      </c>
      <c r="H26" s="38"/>
    </row>
    <row r="27" spans="1:9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5.74</v>
      </c>
      <c r="H27" s="38"/>
    </row>
    <row r="28" spans="1:9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216.32</v>
      </c>
      <c r="H28" s="38"/>
    </row>
    <row r="29" spans="1:9" x14ac:dyDescent="0.2">
      <c r="A29" s="55"/>
      <c r="B29" s="106"/>
      <c r="C29" s="106"/>
      <c r="D29" s="106"/>
      <c r="E29" s="106"/>
      <c r="F29" s="106"/>
      <c r="G29" s="56"/>
      <c r="H29" s="60"/>
    </row>
    <row r="30" spans="1:9" x14ac:dyDescent="0.2">
      <c r="A30" s="99" t="s">
        <v>46</v>
      </c>
      <c r="B30" s="99"/>
      <c r="C30" s="99"/>
      <c r="D30" s="99"/>
      <c r="E30" s="99"/>
      <c r="F30" s="99"/>
      <c r="G30" s="63">
        <f>G21+G28</f>
        <v>1212.1500000000001</v>
      </c>
      <c r="H30" s="58"/>
    </row>
    <row r="32" spans="1:9" x14ac:dyDescent="0.2">
      <c r="A32" s="100" t="s">
        <v>49</v>
      </c>
      <c r="B32" s="100"/>
      <c r="C32" s="64">
        <v>4988.58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3776.43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</sheetData>
  <mergeCells count="33">
    <mergeCell ref="A56:H56"/>
    <mergeCell ref="A53:H53"/>
    <mergeCell ref="A54:H54"/>
    <mergeCell ref="B25:F25"/>
    <mergeCell ref="B26:F26"/>
    <mergeCell ref="B27:F27"/>
    <mergeCell ref="A34:B34"/>
    <mergeCell ref="A35:B35"/>
    <mergeCell ref="F34:G34"/>
    <mergeCell ref="F35:G35"/>
    <mergeCell ref="B29:F29"/>
    <mergeCell ref="A37:H37"/>
    <mergeCell ref="B12:H12"/>
    <mergeCell ref="B14:D14"/>
    <mergeCell ref="E13:F13"/>
    <mergeCell ref="B13:D13"/>
    <mergeCell ref="A55:H55"/>
    <mergeCell ref="A7:G7"/>
    <mergeCell ref="B24:F24"/>
    <mergeCell ref="A28:F28"/>
    <mergeCell ref="A30:F30"/>
    <mergeCell ref="A32:B32"/>
    <mergeCell ref="A21:F21"/>
    <mergeCell ref="A23:H23"/>
    <mergeCell ref="B15:D15"/>
    <mergeCell ref="B18:D18"/>
    <mergeCell ref="B19:D19"/>
    <mergeCell ref="B20:D20"/>
    <mergeCell ref="B16:D16"/>
    <mergeCell ref="B17:D17"/>
    <mergeCell ref="A9:H9"/>
    <mergeCell ref="C10:H10"/>
    <mergeCell ref="A11:H1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6"/>
  <sheetViews>
    <sheetView view="pageBreakPreview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87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14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7.13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4.05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f>246.48/2</f>
        <v>123.24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9.48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212.95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136.15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502.82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77.3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22.41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2.71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102.41999999999999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605.24</v>
      </c>
      <c r="H30" s="58"/>
    </row>
    <row r="32" spans="1:8" x14ac:dyDescent="0.2">
      <c r="A32" s="100" t="s">
        <v>49</v>
      </c>
      <c r="B32" s="100"/>
      <c r="C32" s="64">
        <v>1961.03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1355.79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</sheetData>
  <mergeCells count="33">
    <mergeCell ref="A35:B35"/>
    <mergeCell ref="F34:G34"/>
    <mergeCell ref="F35:G35"/>
    <mergeCell ref="A55:H55"/>
    <mergeCell ref="A56:H56"/>
    <mergeCell ref="A53:H53"/>
    <mergeCell ref="A54:H54"/>
    <mergeCell ref="A37:H37"/>
    <mergeCell ref="A30:F30"/>
    <mergeCell ref="A32:B32"/>
    <mergeCell ref="A34:B34"/>
    <mergeCell ref="B29:F29"/>
    <mergeCell ref="A28:F28"/>
    <mergeCell ref="B27:F27"/>
    <mergeCell ref="B24:F24"/>
    <mergeCell ref="B20:D20"/>
    <mergeCell ref="A21:F21"/>
    <mergeCell ref="A23:H23"/>
    <mergeCell ref="B25:F25"/>
    <mergeCell ref="B26:F26"/>
    <mergeCell ref="A7:G7"/>
    <mergeCell ref="B18:D18"/>
    <mergeCell ref="B16:D16"/>
    <mergeCell ref="B17:D17"/>
    <mergeCell ref="B19:D19"/>
    <mergeCell ref="A9:H9"/>
    <mergeCell ref="C10:H10"/>
    <mergeCell ref="A11:H11"/>
    <mergeCell ref="B12:H12"/>
    <mergeCell ref="B15:D15"/>
    <mergeCell ref="E13:F13"/>
    <mergeCell ref="B13:D13"/>
    <mergeCell ref="B14:D14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8"/>
  <sheetViews>
    <sheetView view="pageBreakPreview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88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14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7.14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70"/>
      <c r="F14" s="7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9"/>
      <c r="G15" s="50">
        <v>4.05</v>
      </c>
    </row>
    <row r="16" spans="1:8" x14ac:dyDescent="0.2">
      <c r="A16" s="2"/>
      <c r="B16" s="82" t="s">
        <v>100</v>
      </c>
      <c r="C16" s="86"/>
      <c r="D16" s="83"/>
      <c r="E16" s="48"/>
      <c r="F16" s="69"/>
      <c r="G16" s="50">
        <f>246.48/2</f>
        <v>123.24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9.48</v>
      </c>
    </row>
    <row r="18" spans="1:8" x14ac:dyDescent="0.2">
      <c r="A18" s="2"/>
      <c r="B18" s="107" t="s">
        <v>74</v>
      </c>
      <c r="C18" s="108"/>
      <c r="D18" s="109"/>
      <c r="E18" s="49"/>
      <c r="F18" s="70"/>
      <c r="G18" s="51">
        <v>212.95</v>
      </c>
    </row>
    <row r="19" spans="1:8" x14ac:dyDescent="0.2">
      <c r="A19" s="2"/>
      <c r="B19" s="107" t="s">
        <v>75</v>
      </c>
      <c r="C19" s="108"/>
      <c r="D19" s="109"/>
      <c r="E19" s="49"/>
      <c r="F19" s="70"/>
      <c r="G19" s="51">
        <v>136.15</v>
      </c>
    </row>
    <row r="20" spans="1:8" x14ac:dyDescent="0.2">
      <c r="A20" s="2"/>
      <c r="B20" s="107" t="s">
        <v>76</v>
      </c>
      <c r="C20" s="108"/>
      <c r="D20" s="109"/>
      <c r="E20" s="49"/>
      <c r="F20" s="70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502.83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67" t="s">
        <v>57</v>
      </c>
      <c r="B24" s="97" t="s">
        <v>58</v>
      </c>
      <c r="C24" s="97"/>
      <c r="D24" s="97"/>
      <c r="E24" s="97"/>
      <c r="F24" s="97"/>
      <c r="G24" s="68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77.3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22.41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2.72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102.42999999999999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605.26</v>
      </c>
      <c r="H30" s="58"/>
    </row>
    <row r="32" spans="1:8" x14ac:dyDescent="0.2">
      <c r="A32" s="100" t="s">
        <v>49</v>
      </c>
      <c r="B32" s="100"/>
      <c r="C32" s="64">
        <v>1961.03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1355.77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7" spans="1:8" x14ac:dyDescent="0.2">
      <c r="A57" s="2"/>
      <c r="B57" s="23"/>
      <c r="C57" s="29"/>
      <c r="D57" s="29"/>
      <c r="E57" s="29"/>
      <c r="F57" s="29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A55:H55"/>
    <mergeCell ref="A56:H56"/>
    <mergeCell ref="A53:H53"/>
    <mergeCell ref="A54:H54"/>
    <mergeCell ref="F35:G35"/>
    <mergeCell ref="A37:H37"/>
    <mergeCell ref="A21:F21"/>
    <mergeCell ref="B25:F25"/>
    <mergeCell ref="B26:F26"/>
    <mergeCell ref="B27:F27"/>
    <mergeCell ref="B29:F29"/>
    <mergeCell ref="A28:F28"/>
    <mergeCell ref="B15:D15"/>
    <mergeCell ref="B18:D18"/>
    <mergeCell ref="B17:D17"/>
    <mergeCell ref="B19:D19"/>
    <mergeCell ref="B20:D20"/>
    <mergeCell ref="A7:G7"/>
    <mergeCell ref="A23:H23"/>
    <mergeCell ref="B24:F24"/>
    <mergeCell ref="A34:B34"/>
    <mergeCell ref="A35:B35"/>
    <mergeCell ref="F34:G34"/>
    <mergeCell ref="A30:F30"/>
    <mergeCell ref="A32:B32"/>
    <mergeCell ref="A9:H9"/>
    <mergeCell ref="C10:H10"/>
    <mergeCell ref="A11:H11"/>
    <mergeCell ref="B12:H12"/>
    <mergeCell ref="B14:D14"/>
    <mergeCell ref="E13:F13"/>
    <mergeCell ref="B13:D13"/>
    <mergeCell ref="B16:D16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8"/>
  <sheetViews>
    <sheetView view="pageBreakPreview" topLeftCell="A3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89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21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82" t="s">
        <v>73</v>
      </c>
      <c r="C14" s="86"/>
      <c r="D14" s="83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445.25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284.67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1027.56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231.94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67.27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8.16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307.37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1334.9299999999998</v>
      </c>
      <c r="H30" s="58"/>
    </row>
    <row r="32" spans="1:8" x14ac:dyDescent="0.2">
      <c r="A32" s="100" t="s">
        <v>49</v>
      </c>
      <c r="B32" s="100"/>
      <c r="C32" s="64">
        <v>5599</v>
      </c>
    </row>
    <row r="34" spans="1:8" x14ac:dyDescent="0.2">
      <c r="A34" s="110" t="s">
        <v>80</v>
      </c>
      <c r="B34" s="110"/>
      <c r="F34" s="104" t="s">
        <v>81</v>
      </c>
      <c r="G34" s="104"/>
    </row>
    <row r="35" spans="1:8" x14ac:dyDescent="0.2">
      <c r="A35" s="103">
        <v>0</v>
      </c>
      <c r="B35" s="103"/>
      <c r="F35" s="105">
        <f>C32-G30</f>
        <v>4264.07</v>
      </c>
      <c r="G35" s="105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A35:B35"/>
    <mergeCell ref="F34:G34"/>
    <mergeCell ref="F35:G35"/>
    <mergeCell ref="A55:H55"/>
    <mergeCell ref="A56:H56"/>
    <mergeCell ref="A53:H53"/>
    <mergeCell ref="A54:H54"/>
    <mergeCell ref="A37:H37"/>
    <mergeCell ref="A30:F30"/>
    <mergeCell ref="A32:B32"/>
    <mergeCell ref="A34:B34"/>
    <mergeCell ref="B29:F29"/>
    <mergeCell ref="A28:F28"/>
    <mergeCell ref="B27:F27"/>
    <mergeCell ref="B24:F24"/>
    <mergeCell ref="B20:D20"/>
    <mergeCell ref="A21:F21"/>
    <mergeCell ref="A23:H23"/>
    <mergeCell ref="B25:F25"/>
    <mergeCell ref="B26:F26"/>
    <mergeCell ref="A7:G7"/>
    <mergeCell ref="B18:D18"/>
    <mergeCell ref="B16:D16"/>
    <mergeCell ref="B17:D17"/>
    <mergeCell ref="B19:D19"/>
    <mergeCell ref="A9:H9"/>
    <mergeCell ref="C10:H10"/>
    <mergeCell ref="A11:H11"/>
    <mergeCell ref="B12:H12"/>
    <mergeCell ref="B15:D15"/>
    <mergeCell ref="E13:F13"/>
    <mergeCell ref="B13:D13"/>
    <mergeCell ref="B14:D1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8"/>
  <sheetViews>
    <sheetView view="pageBreakPreview" topLeftCell="A9" zoomScale="93" zoomScaleNormal="100" zoomScaleSheetLayoutView="93" workbookViewId="0">
      <selection activeCell="L22" sqref="L2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8.71093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78" t="s">
        <v>103</v>
      </c>
      <c r="B7" s="78"/>
      <c r="C7" s="78"/>
      <c r="D7" s="78"/>
      <c r="E7" s="78"/>
      <c r="F7" s="78"/>
      <c r="G7" s="78"/>
    </row>
    <row r="9" spans="1:8" x14ac:dyDescent="0.2">
      <c r="A9" s="99" t="s">
        <v>90</v>
      </c>
      <c r="B9" s="99"/>
      <c r="C9" s="99"/>
      <c r="D9" s="99"/>
      <c r="E9" s="99"/>
      <c r="F9" s="99"/>
      <c r="G9" s="99"/>
      <c r="H9" s="99"/>
    </row>
    <row r="10" spans="1:8" x14ac:dyDescent="0.2">
      <c r="A10" s="42" t="s">
        <v>4</v>
      </c>
      <c r="B10" s="42" t="s">
        <v>17</v>
      </c>
      <c r="C10" s="91"/>
      <c r="D10" s="92"/>
      <c r="E10" s="92"/>
      <c r="F10" s="92"/>
      <c r="G10" s="92"/>
      <c r="H10" s="93"/>
    </row>
    <row r="11" spans="1:8" x14ac:dyDescent="0.2">
      <c r="A11" s="99" t="s">
        <v>61</v>
      </c>
      <c r="B11" s="99"/>
      <c r="C11" s="99"/>
      <c r="D11" s="99"/>
      <c r="E11" s="99"/>
      <c r="F11" s="99"/>
      <c r="G11" s="99"/>
      <c r="H11" s="99"/>
    </row>
    <row r="12" spans="1:8" x14ac:dyDescent="0.2">
      <c r="A12" s="44" t="s">
        <v>57</v>
      </c>
      <c r="B12" s="94" t="s">
        <v>58</v>
      </c>
      <c r="C12" s="95"/>
      <c r="D12" s="95"/>
      <c r="E12" s="95"/>
      <c r="F12" s="95"/>
      <c r="G12" s="95"/>
      <c r="H12" s="96"/>
    </row>
    <row r="13" spans="1:8" x14ac:dyDescent="0.2">
      <c r="A13" s="73"/>
      <c r="B13" s="107" t="s">
        <v>72</v>
      </c>
      <c r="C13" s="108"/>
      <c r="D13" s="109"/>
      <c r="E13" s="107" t="s">
        <v>66</v>
      </c>
      <c r="F13" s="109"/>
      <c r="G13" s="51">
        <v>14.28</v>
      </c>
      <c r="H13" s="38"/>
    </row>
    <row r="14" spans="1:8" x14ac:dyDescent="0.2">
      <c r="A14" s="2" t="s">
        <v>64</v>
      </c>
      <c r="B14" s="79" t="s">
        <v>73</v>
      </c>
      <c r="C14" s="80"/>
      <c r="D14" s="81"/>
      <c r="E14" s="40"/>
      <c r="F14" s="40"/>
      <c r="G14" s="51"/>
      <c r="H14" s="38"/>
    </row>
    <row r="15" spans="1:8" x14ac:dyDescent="0.2">
      <c r="A15" s="2"/>
      <c r="B15" s="82" t="s">
        <v>99</v>
      </c>
      <c r="C15" s="86"/>
      <c r="D15" s="83"/>
      <c r="E15" s="48"/>
      <c r="F15" s="65"/>
      <c r="G15" s="50">
        <v>8.1</v>
      </c>
    </row>
    <row r="16" spans="1:8" x14ac:dyDescent="0.2">
      <c r="A16" s="2"/>
      <c r="B16" s="82" t="s">
        <v>100</v>
      </c>
      <c r="C16" s="86"/>
      <c r="D16" s="83"/>
      <c r="E16" s="48"/>
      <c r="F16" s="65"/>
      <c r="G16" s="50">
        <v>246.48</v>
      </c>
    </row>
    <row r="17" spans="1:8" x14ac:dyDescent="0.2">
      <c r="A17" s="2"/>
      <c r="B17" s="107" t="s">
        <v>101</v>
      </c>
      <c r="C17" s="108"/>
      <c r="D17" s="109"/>
      <c r="E17" s="49"/>
      <c r="F17" s="70"/>
      <c r="G17" s="51">
        <v>18.96</v>
      </c>
    </row>
    <row r="18" spans="1:8" x14ac:dyDescent="0.2">
      <c r="A18" s="2"/>
      <c r="B18" s="107" t="s">
        <v>74</v>
      </c>
      <c r="C18" s="108"/>
      <c r="D18" s="109"/>
      <c r="E18" s="49"/>
      <c r="F18" s="41"/>
      <c r="G18" s="51">
        <v>387.18</v>
      </c>
    </row>
    <row r="19" spans="1:8" x14ac:dyDescent="0.2">
      <c r="A19" s="2"/>
      <c r="B19" s="107" t="s">
        <v>75</v>
      </c>
      <c r="C19" s="108"/>
      <c r="D19" s="109"/>
      <c r="E19" s="49"/>
      <c r="F19" s="41"/>
      <c r="G19" s="51">
        <v>247.54</v>
      </c>
    </row>
    <row r="20" spans="1:8" x14ac:dyDescent="0.2">
      <c r="A20" s="2"/>
      <c r="B20" s="107" t="s">
        <v>76</v>
      </c>
      <c r="C20" s="108"/>
      <c r="D20" s="109"/>
      <c r="E20" s="49"/>
      <c r="F20" s="41"/>
      <c r="G20" s="51">
        <v>9.82</v>
      </c>
    </row>
    <row r="21" spans="1:8" x14ac:dyDescent="0.2">
      <c r="A21" s="98" t="s">
        <v>65</v>
      </c>
      <c r="B21" s="98"/>
      <c r="C21" s="98"/>
      <c r="D21" s="98"/>
      <c r="E21" s="98"/>
      <c r="F21" s="98"/>
      <c r="G21" s="52">
        <f>SUM(G13:G20)</f>
        <v>932.36</v>
      </c>
    </row>
    <row r="23" spans="1:8" x14ac:dyDescent="0.2">
      <c r="A23" s="99" t="s">
        <v>77</v>
      </c>
      <c r="B23" s="99"/>
      <c r="C23" s="99"/>
      <c r="D23" s="99"/>
      <c r="E23" s="99"/>
      <c r="F23" s="99"/>
      <c r="G23" s="99"/>
      <c r="H23" s="99"/>
    </row>
    <row r="24" spans="1:8" x14ac:dyDescent="0.2">
      <c r="A24" s="44" t="s">
        <v>57</v>
      </c>
      <c r="B24" s="97" t="s">
        <v>58</v>
      </c>
      <c r="C24" s="97"/>
      <c r="D24" s="97"/>
      <c r="E24" s="97"/>
      <c r="F24" s="97"/>
      <c r="G24" s="54" t="s">
        <v>6</v>
      </c>
      <c r="H24" s="61"/>
    </row>
    <row r="25" spans="1:8" x14ac:dyDescent="0.2">
      <c r="A25" s="53" t="s">
        <v>59</v>
      </c>
      <c r="B25" s="101" t="s">
        <v>98</v>
      </c>
      <c r="C25" s="101"/>
      <c r="D25" s="101"/>
      <c r="E25" s="101"/>
      <c r="F25" s="101"/>
      <c r="G25" s="62">
        <v>100.87</v>
      </c>
      <c r="H25" s="45"/>
    </row>
    <row r="26" spans="1:8" x14ac:dyDescent="0.2">
      <c r="A26" s="53" t="s">
        <v>60</v>
      </c>
      <c r="B26" s="101" t="s">
        <v>79</v>
      </c>
      <c r="C26" s="101"/>
      <c r="D26" s="101"/>
      <c r="E26" s="101"/>
      <c r="F26" s="101"/>
      <c r="G26" s="62">
        <v>29.25</v>
      </c>
      <c r="H26" s="38"/>
    </row>
    <row r="27" spans="1:8" x14ac:dyDescent="0.2">
      <c r="A27" s="53" t="s">
        <v>59</v>
      </c>
      <c r="B27" s="101" t="s">
        <v>78</v>
      </c>
      <c r="C27" s="101"/>
      <c r="D27" s="101"/>
      <c r="E27" s="101"/>
      <c r="F27" s="101"/>
      <c r="G27" s="62">
        <v>3.55</v>
      </c>
      <c r="H27" s="38"/>
    </row>
    <row r="28" spans="1:8" x14ac:dyDescent="0.2">
      <c r="A28" s="98" t="s">
        <v>102</v>
      </c>
      <c r="B28" s="98"/>
      <c r="C28" s="98"/>
      <c r="D28" s="98"/>
      <c r="E28" s="98"/>
      <c r="F28" s="98"/>
      <c r="G28" s="52">
        <f>SUM(G25:G27)</f>
        <v>133.67000000000002</v>
      </c>
      <c r="H28" s="38"/>
    </row>
    <row r="29" spans="1:8" x14ac:dyDescent="0.2">
      <c r="A29" s="55"/>
      <c r="B29" s="106"/>
      <c r="C29" s="106"/>
      <c r="D29" s="106"/>
      <c r="E29" s="106"/>
      <c r="F29" s="106"/>
      <c r="G29" s="56"/>
      <c r="H29" s="60"/>
    </row>
    <row r="30" spans="1:8" x14ac:dyDescent="0.2">
      <c r="A30" s="99" t="s">
        <v>46</v>
      </c>
      <c r="B30" s="99"/>
      <c r="C30" s="99"/>
      <c r="D30" s="99"/>
      <c r="E30" s="99"/>
      <c r="F30" s="99"/>
      <c r="G30" s="63">
        <f>G21+G28</f>
        <v>1066.03</v>
      </c>
      <c r="H30" s="58"/>
    </row>
    <row r="31" spans="1:8" x14ac:dyDescent="0.2">
      <c r="A31" s="29"/>
      <c r="B31" s="29"/>
      <c r="C31" s="29"/>
      <c r="D31" s="29"/>
      <c r="E31" s="29"/>
      <c r="F31" s="29"/>
      <c r="G31" s="29"/>
    </row>
    <row r="32" spans="1:8" x14ac:dyDescent="0.2">
      <c r="A32" s="111" t="s">
        <v>49</v>
      </c>
      <c r="B32" s="111"/>
      <c r="C32" s="64">
        <v>3230.05</v>
      </c>
      <c r="D32" s="29"/>
      <c r="E32" s="29"/>
      <c r="F32" s="29"/>
      <c r="G32" s="29"/>
    </row>
    <row r="33" spans="1:8" x14ac:dyDescent="0.2">
      <c r="A33" s="29"/>
      <c r="B33" s="29"/>
      <c r="C33" s="29"/>
      <c r="D33" s="29"/>
      <c r="E33" s="29"/>
      <c r="F33" s="29"/>
      <c r="G33" s="29"/>
    </row>
    <row r="34" spans="1:8" x14ac:dyDescent="0.2">
      <c r="A34" s="112" t="s">
        <v>80</v>
      </c>
      <c r="B34" s="112"/>
      <c r="C34" s="29"/>
      <c r="D34" s="29"/>
      <c r="E34" s="29"/>
      <c r="F34" s="113" t="s">
        <v>81</v>
      </c>
      <c r="G34" s="113"/>
    </row>
    <row r="35" spans="1:8" x14ac:dyDescent="0.2">
      <c r="A35" s="103">
        <v>0</v>
      </c>
      <c r="B35" s="103"/>
      <c r="C35" s="29"/>
      <c r="D35" s="29"/>
      <c r="E35" s="29"/>
      <c r="F35" s="105">
        <f>C32-G30</f>
        <v>2164.0200000000004</v>
      </c>
      <c r="G35" s="105"/>
    </row>
    <row r="36" spans="1:8" x14ac:dyDescent="0.2">
      <c r="A36" s="29"/>
      <c r="B36" s="29"/>
      <c r="C36" s="29"/>
      <c r="D36" s="29"/>
      <c r="E36" s="29"/>
      <c r="F36" s="29"/>
    </row>
    <row r="37" spans="1:8" x14ac:dyDescent="0.2">
      <c r="A37" s="87"/>
      <c r="B37" s="87"/>
      <c r="C37" s="87"/>
      <c r="D37" s="87"/>
      <c r="E37" s="87"/>
      <c r="F37" s="87"/>
      <c r="G37" s="87"/>
      <c r="H37" s="87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  <row r="39" spans="1:8" x14ac:dyDescent="0.2">
      <c r="A39" s="72"/>
      <c r="B39" s="72"/>
      <c r="C39" s="72"/>
      <c r="D39" s="72"/>
      <c r="E39" s="72"/>
      <c r="F39" s="72"/>
      <c r="G39" s="72"/>
      <c r="H39" s="72"/>
    </row>
    <row r="40" spans="1:8" x14ac:dyDescent="0.2">
      <c r="A40" s="72"/>
      <c r="B40" s="72"/>
      <c r="C40" s="72"/>
      <c r="D40" s="72"/>
      <c r="E40" s="72"/>
      <c r="F40" s="72"/>
      <c r="G40" s="72"/>
      <c r="H40" s="72"/>
    </row>
    <row r="41" spans="1:8" x14ac:dyDescent="0.2">
      <c r="A41" s="72"/>
      <c r="B41" s="72"/>
      <c r="C41" s="72"/>
      <c r="D41" s="72"/>
      <c r="E41" s="72"/>
      <c r="F41" s="72"/>
      <c r="G41" s="72"/>
      <c r="H41" s="72"/>
    </row>
    <row r="42" spans="1:8" x14ac:dyDescent="0.2">
      <c r="A42" s="72"/>
      <c r="B42" s="72"/>
      <c r="C42" s="72"/>
      <c r="D42" s="72"/>
      <c r="E42" s="72"/>
      <c r="F42" s="72"/>
      <c r="G42" s="72"/>
      <c r="H42" s="72"/>
    </row>
    <row r="43" spans="1:8" x14ac:dyDescent="0.2">
      <c r="A43" s="72"/>
      <c r="B43" s="72"/>
      <c r="C43" s="72"/>
      <c r="D43" s="72"/>
      <c r="E43" s="72"/>
      <c r="F43" s="72"/>
      <c r="G43" s="72"/>
      <c r="H43" s="72"/>
    </row>
    <row r="44" spans="1:8" x14ac:dyDescent="0.2">
      <c r="A44" s="72"/>
      <c r="B44" s="72"/>
      <c r="C44" s="72"/>
      <c r="D44" s="72"/>
      <c r="E44" s="72"/>
      <c r="F44" s="72"/>
      <c r="G44" s="72"/>
      <c r="H44" s="72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2"/>
      <c r="B47" s="72"/>
      <c r="C47" s="72"/>
      <c r="D47" s="72"/>
      <c r="E47" s="72"/>
      <c r="F47" s="72"/>
      <c r="G47" s="72"/>
      <c r="H47" s="72"/>
    </row>
    <row r="48" spans="1:8" x14ac:dyDescent="0.2">
      <c r="A48" s="72"/>
      <c r="B48" s="72"/>
      <c r="C48" s="72"/>
      <c r="D48" s="72"/>
      <c r="E48" s="72"/>
      <c r="F48" s="72"/>
      <c r="G48" s="72"/>
      <c r="H48" s="72"/>
    </row>
    <row r="49" spans="1:8" x14ac:dyDescent="0.2">
      <c r="A49" s="72"/>
      <c r="B49" s="72"/>
      <c r="C49" s="72"/>
      <c r="D49" s="72"/>
      <c r="E49" s="72"/>
      <c r="F49" s="72"/>
      <c r="G49" s="72"/>
      <c r="H49" s="72"/>
    </row>
    <row r="50" spans="1:8" x14ac:dyDescent="0.2">
      <c r="A50" s="72"/>
      <c r="B50" s="72"/>
      <c r="C50" s="72"/>
      <c r="D50" s="72"/>
      <c r="E50" s="72"/>
      <c r="F50" s="72"/>
      <c r="G50" s="72"/>
      <c r="H50" s="72"/>
    </row>
    <row r="51" spans="1:8" x14ac:dyDescent="0.2">
      <c r="A51" s="72"/>
      <c r="B51" s="72"/>
      <c r="C51" s="72"/>
      <c r="D51" s="72"/>
      <c r="E51" s="72"/>
      <c r="F51" s="72"/>
      <c r="G51" s="72"/>
      <c r="H51" s="72"/>
    </row>
    <row r="52" spans="1:8" x14ac:dyDescent="0.2">
      <c r="A52" s="72"/>
      <c r="B52" s="72"/>
      <c r="C52" s="72"/>
      <c r="D52" s="72"/>
      <c r="E52" s="72"/>
      <c r="F52" s="72"/>
      <c r="G52" s="72"/>
      <c r="H52" s="72"/>
    </row>
    <row r="53" spans="1:8" x14ac:dyDescent="0.2">
      <c r="A53" s="87" t="s">
        <v>67</v>
      </c>
      <c r="B53" s="87"/>
      <c r="C53" s="87"/>
      <c r="D53" s="87"/>
      <c r="E53" s="87"/>
      <c r="F53" s="87"/>
      <c r="G53" s="87"/>
      <c r="H53" s="87"/>
    </row>
    <row r="54" spans="1:8" x14ac:dyDescent="0.2">
      <c r="A54" s="87" t="s">
        <v>68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87"/>
      <c r="B55" s="87"/>
      <c r="C55" s="87"/>
      <c r="D55" s="87"/>
      <c r="E55" s="87"/>
      <c r="F55" s="87"/>
      <c r="G55" s="87"/>
      <c r="H55" s="87"/>
    </row>
    <row r="56" spans="1:8" x14ac:dyDescent="0.2">
      <c r="A56" s="87"/>
      <c r="B56" s="87"/>
      <c r="C56" s="87"/>
      <c r="D56" s="87"/>
      <c r="E56" s="87"/>
      <c r="F56" s="87"/>
      <c r="G56" s="87"/>
      <c r="H56" s="87"/>
    </row>
    <row r="57" spans="1:8" x14ac:dyDescent="0.2">
      <c r="A57" s="29"/>
      <c r="B57" s="29"/>
      <c r="C57" s="29"/>
      <c r="D57" s="29"/>
      <c r="E57" s="29"/>
      <c r="F57" s="29"/>
    </row>
    <row r="58" spans="1:8" x14ac:dyDescent="0.2">
      <c r="A58" s="28"/>
      <c r="B58" s="29"/>
      <c r="C58" s="29"/>
      <c r="D58" s="29"/>
      <c r="E58" s="29"/>
      <c r="F58" s="29"/>
    </row>
  </sheetData>
  <mergeCells count="33">
    <mergeCell ref="B29:F29"/>
    <mergeCell ref="B14:D14"/>
    <mergeCell ref="E13:F13"/>
    <mergeCell ref="B13:D13"/>
    <mergeCell ref="A55:H55"/>
    <mergeCell ref="A56:H56"/>
    <mergeCell ref="A53:H53"/>
    <mergeCell ref="A54:H54"/>
    <mergeCell ref="B26:F26"/>
    <mergeCell ref="A30:F30"/>
    <mergeCell ref="A32:B32"/>
    <mergeCell ref="A34:B34"/>
    <mergeCell ref="A35:B35"/>
    <mergeCell ref="F34:G34"/>
    <mergeCell ref="F35:G35"/>
    <mergeCell ref="A37:H37"/>
    <mergeCell ref="B27:F27"/>
    <mergeCell ref="A7:G7"/>
    <mergeCell ref="B24:F24"/>
    <mergeCell ref="A28:F28"/>
    <mergeCell ref="B20:D20"/>
    <mergeCell ref="A21:F21"/>
    <mergeCell ref="A23:H23"/>
    <mergeCell ref="B25:F25"/>
    <mergeCell ref="A9:H9"/>
    <mergeCell ref="B15:D15"/>
    <mergeCell ref="B18:D18"/>
    <mergeCell ref="B19:D19"/>
    <mergeCell ref="B16:D16"/>
    <mergeCell ref="B17:D17"/>
    <mergeCell ref="C10:H10"/>
    <mergeCell ref="A11:H11"/>
    <mergeCell ref="B12:H1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16</vt:i4>
      </vt:variant>
    </vt:vector>
  </HeadingPairs>
  <TitlesOfParts>
    <vt:vector size="37" baseType="lpstr">
      <vt:lpstr>Acaiaca</vt:lpstr>
      <vt:lpstr>Alvinópolis</vt:lpstr>
      <vt:lpstr>Guaraciaba</vt:lpstr>
      <vt:lpstr>Amparo do Serra</vt:lpstr>
      <vt:lpstr>Barra Longa</vt:lpstr>
      <vt:lpstr>Dom Silvério</vt:lpstr>
      <vt:lpstr>Sem Peixe</vt:lpstr>
      <vt:lpstr>Jequeri</vt:lpstr>
      <vt:lpstr>Piedade</vt:lpstr>
      <vt:lpstr>Raul Soares</vt:lpstr>
      <vt:lpstr>Santa Cruz</vt:lpstr>
      <vt:lpstr>Rio Doce</vt:lpstr>
      <vt:lpstr>Grama</vt:lpstr>
      <vt:lpstr>Goiabal</vt:lpstr>
      <vt:lpstr>São Pedro</vt:lpstr>
      <vt:lpstr>Urucânia</vt:lpstr>
      <vt:lpstr>HMH-5172</vt:lpstr>
      <vt:lpstr>HNH-0912</vt:lpstr>
      <vt:lpstr>Caminhão</vt:lpstr>
      <vt:lpstr>Michellin</vt:lpstr>
      <vt:lpstr>Plan1</vt:lpstr>
      <vt:lpstr>Acaiaca!Area_de_impressao</vt:lpstr>
      <vt:lpstr>Alvinópolis!Area_de_impressao</vt:lpstr>
      <vt:lpstr>'Amparo do Serra'!Area_de_impressao</vt:lpstr>
      <vt:lpstr>'Barra Longa'!Area_de_impressao</vt:lpstr>
      <vt:lpstr>'Dom Silvério'!Area_de_impressao</vt:lpstr>
      <vt:lpstr>Goiabal!Area_de_impressao</vt:lpstr>
      <vt:lpstr>Grama!Area_de_impressao</vt:lpstr>
      <vt:lpstr>Guaraciaba!Area_de_impressao</vt:lpstr>
      <vt:lpstr>Jequeri!Area_de_impressao</vt:lpstr>
      <vt:lpstr>Piedade!Area_de_impressao</vt:lpstr>
      <vt:lpstr>'Raul Soares'!Area_de_impressao</vt:lpstr>
      <vt:lpstr>'Rio Doce'!Area_de_impressao</vt:lpstr>
      <vt:lpstr>'Santa Cruz'!Area_de_impressao</vt:lpstr>
      <vt:lpstr>'São Pedro'!Area_de_impressao</vt:lpstr>
      <vt:lpstr>'Sem Peixe'!Area_de_impressao</vt:lpstr>
      <vt:lpstr>Urucânia!Area_de_impressao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Frotas</cp:lastModifiedBy>
  <cp:lastPrinted>2015-04-29T18:12:33Z</cp:lastPrinted>
  <dcterms:created xsi:type="dcterms:W3CDTF">2012-01-09T11:25:55Z</dcterms:created>
  <dcterms:modified xsi:type="dcterms:W3CDTF">2015-04-29T18:13:48Z</dcterms:modified>
</cp:coreProperties>
</file>